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O:\Sustentabilidad\14. ESG\Sustainability Web\ESG WEB TRACKER\2025\"/>
    </mc:Choice>
  </mc:AlternateContent>
  <xr:revisionPtr revIDLastSave="0" documentId="13_ncr:1_{CFEE63D1-E802-4BC3-B3EC-BFB38B0E7D4E}" xr6:coauthVersionLast="47" xr6:coauthVersionMax="47" xr10:uidLastSave="{00000000-0000-0000-0000-000000000000}"/>
  <bookViews>
    <workbookView xWindow="-110" yWindow="-110" windowWidth="19420" windowHeight="10300" tabRatio="890" xr2:uid="{00000000-000D-0000-FFFF-FFFF00000000}"/>
  </bookViews>
  <sheets>
    <sheet name="Tracker de Sustentabilidad" sheetId="8" r:id="rId1"/>
    <sheet name="Financiero &amp; Operacional" sheetId="5" r:id="rId2"/>
    <sheet name="Ambiental" sheetId="1" r:id="rId3"/>
    <sheet name="Social" sheetId="2" r:id="rId4"/>
    <sheet name="Gobernanza" sheetId="3" r:id="rId5"/>
  </sheets>
  <externalReferences>
    <externalReference r:id="rId6"/>
  </externalReferences>
  <definedNames>
    <definedName name="_xlnm.Print_Area" localSheetId="2">Ambiental!$A$2:$J$63</definedName>
    <definedName name="_xlnm.Print_Area" localSheetId="1">'Financiero &amp; Operacional'!$A$2:$K$38</definedName>
    <definedName name="_xlnm.Print_Area" localSheetId="4">Gobernanza!$A$2:$I$19</definedName>
    <definedName name="_xlnm.Print_Area" localSheetId="3">Social!$A$2:$J$56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4" i="1" l="1"/>
  <c r="I5" i="2"/>
  <c r="I17" i="2" s="1"/>
  <c r="F6" i="1"/>
  <c r="E6" i="1"/>
  <c r="E5" i="1" s="1"/>
  <c r="E8" i="1" s="1"/>
  <c r="D6" i="1"/>
  <c r="D5" i="1" s="1"/>
  <c r="D8" i="1" s="1"/>
  <c r="I5" i="1"/>
  <c r="I8" i="1" s="1"/>
  <c r="H5" i="1"/>
  <c r="H8" i="1" s="1"/>
  <c r="G5" i="1"/>
  <c r="G8" i="1" s="1"/>
  <c r="F5" i="1"/>
  <c r="F8" i="1" s="1"/>
  <c r="C5" i="1"/>
  <c r="C8" i="1" s="1"/>
  <c r="I56" i="1"/>
  <c r="I52" i="1"/>
  <c r="I50" i="1"/>
  <c r="I24" i="1"/>
  <c r="I15" i="1"/>
  <c r="J6" i="5"/>
  <c r="J5" i="5"/>
  <c r="J13" i="5"/>
  <c r="J11" i="5"/>
  <c r="J10" i="5"/>
  <c r="H5" i="3"/>
  <c r="H5" i="2"/>
  <c r="H22" i="2" s="1"/>
  <c r="H17" i="2"/>
  <c r="H15" i="2"/>
  <c r="H10" i="2"/>
  <c r="H9" i="2"/>
  <c r="H56" i="1"/>
  <c r="H52" i="1"/>
  <c r="I21" i="2" l="1"/>
  <c r="I22" i="2"/>
  <c r="I10" i="2"/>
  <c r="I15" i="2"/>
  <c r="I9" i="2"/>
  <c r="I16" i="2"/>
  <c r="H16" i="2"/>
  <c r="H21" i="2"/>
  <c r="H50" i="1"/>
  <c r="G6" i="3"/>
  <c r="G5" i="3" l="1"/>
  <c r="G24" i="1" l="1"/>
  <c r="G5" i="2" l="1"/>
  <c r="G17" i="2" s="1"/>
  <c r="G9" i="2" l="1"/>
  <c r="G21" i="2"/>
  <c r="G22" i="2"/>
  <c r="G10" i="2"/>
  <c r="G15" i="2"/>
  <c r="G16" i="2"/>
  <c r="G56" i="1" l="1"/>
  <c r="G52" i="1"/>
  <c r="G15" i="1"/>
  <c r="D5" i="2"/>
  <c r="G50" i="1" l="1"/>
  <c r="F56" i="1"/>
  <c r="E56" i="1"/>
  <c r="D56" i="1"/>
  <c r="C56" i="1"/>
  <c r="F52" i="1"/>
  <c r="E52" i="1"/>
  <c r="D52" i="1"/>
  <c r="C52" i="1"/>
  <c r="E50" i="1" l="1"/>
  <c r="F50" i="1"/>
  <c r="C50" i="1"/>
  <c r="D50" i="1"/>
  <c r="F5" i="2" l="1"/>
  <c r="E5" i="2"/>
  <c r="F15" i="1" l="1"/>
  <c r="F24" i="1"/>
  <c r="F22" i="2"/>
  <c r="F10" i="2" l="1"/>
  <c r="F9" i="2"/>
  <c r="F15" i="2"/>
  <c r="F16" i="2"/>
  <c r="F17" i="2"/>
  <c r="F21" i="2"/>
  <c r="F6" i="3" l="1"/>
  <c r="F5" i="3"/>
  <c r="D15" i="1" l="1"/>
  <c r="D5" i="3" l="1"/>
  <c r="E5" i="3"/>
  <c r="C5" i="3"/>
  <c r="E6" i="3"/>
  <c r="D6" i="3"/>
  <c r="C6" i="3"/>
  <c r="E24" i="1" l="1"/>
  <c r="D24" i="1"/>
  <c r="C24" i="1"/>
  <c r="C5" i="2" l="1"/>
  <c r="C22" i="2" l="1"/>
  <c r="C21" i="2"/>
  <c r="D21" i="2"/>
  <c r="D22" i="2"/>
  <c r="E21" i="2"/>
  <c r="E22" i="2"/>
  <c r="E9" i="2"/>
  <c r="E17" i="2"/>
  <c r="E10" i="2"/>
  <c r="E16" i="2"/>
  <c r="D16" i="2"/>
  <c r="D9" i="2"/>
  <c r="D10" i="2"/>
  <c r="D17" i="2"/>
  <c r="D15" i="2"/>
  <c r="C16" i="2"/>
  <c r="C9" i="2"/>
  <c r="C17" i="2"/>
  <c r="C10" i="2"/>
  <c r="C15" i="2"/>
  <c r="E15" i="2"/>
  <c r="C15" i="1" l="1"/>
  <c r="E15" i="1"/>
</calcChain>
</file>

<file path=xl/sharedStrings.xml><?xml version="1.0" encoding="utf-8"?>
<sst xmlns="http://schemas.openxmlformats.org/spreadsheetml/2006/main" count="249" uniqueCount="162">
  <si>
    <t>MWh</t>
  </si>
  <si>
    <t>Argentina &amp; Uruguay</t>
  </si>
  <si>
    <t>USD</t>
  </si>
  <si>
    <t>%</t>
  </si>
  <si>
    <t>tCO2e</t>
  </si>
  <si>
    <t>has</t>
  </si>
  <si>
    <t>m3</t>
  </si>
  <si>
    <t>m3/tons</t>
  </si>
  <si>
    <t>Argentina</t>
  </si>
  <si>
    <t>Uruguay</t>
  </si>
  <si>
    <t>GJ</t>
  </si>
  <si>
    <t>tons</t>
  </si>
  <si>
    <t>-</t>
  </si>
  <si>
    <t>Email: ir@adecoagro.com</t>
  </si>
  <si>
    <t>ESG</t>
  </si>
  <si>
    <t>N°</t>
  </si>
  <si>
    <t>Farming</t>
  </si>
  <si>
    <t>Indicadores Financieros &amp; Operacionales</t>
  </si>
  <si>
    <t>Indicadores Ambientales</t>
  </si>
  <si>
    <t>Indicadores Sociales</t>
  </si>
  <si>
    <t>Indicadores de Gobernanza</t>
  </si>
  <si>
    <t>Nuestras Políticas</t>
  </si>
  <si>
    <t>Nuestras Certificaciones</t>
  </si>
  <si>
    <t>Sitio web: www.adecoagro.com</t>
  </si>
  <si>
    <t>hacé click acá</t>
  </si>
  <si>
    <t>ADECOAGRO - INDICADORES FINANCIEROS &amp; OPERACIONALES</t>
  </si>
  <si>
    <t>Indicador</t>
  </si>
  <si>
    <t>Unidad</t>
  </si>
  <si>
    <t>Operacionales</t>
  </si>
  <si>
    <t>Ventas Netas</t>
  </si>
  <si>
    <t>Azúcar, Etanol y Energía</t>
  </si>
  <si>
    <t>millones de USD</t>
  </si>
  <si>
    <t>Corporativo</t>
  </si>
  <si>
    <t>Caña de azúcar molida</t>
  </si>
  <si>
    <t>Leche producida en nuestros tambos</t>
  </si>
  <si>
    <t>Arroz cáscara</t>
  </si>
  <si>
    <t>Granos</t>
  </si>
  <si>
    <t>millones de toneladas</t>
  </si>
  <si>
    <t>millones de litros</t>
  </si>
  <si>
    <t>miles de toneladas</t>
  </si>
  <si>
    <t>Producción industrial</t>
  </si>
  <si>
    <t>Producción a campo</t>
  </si>
  <si>
    <t>Leche procesada</t>
  </si>
  <si>
    <t>Azúcar</t>
  </si>
  <si>
    <t>Etanol</t>
  </si>
  <si>
    <t>toneladas</t>
  </si>
  <si>
    <t>Total de hectáreas gestionadas</t>
  </si>
  <si>
    <t>ADECOAGRO - INDICADORES AMBIENTALES</t>
  </si>
  <si>
    <t>Intensidad de Carbono (ratio) - total</t>
  </si>
  <si>
    <t>Secuestro de Carbono</t>
  </si>
  <si>
    <t>tCO2e/ millón de ventas netas (USD)</t>
  </si>
  <si>
    <t>tCO2e/ton producida</t>
  </si>
  <si>
    <t>Energía</t>
  </si>
  <si>
    <t>Generación de Electricidad Renovable</t>
  </si>
  <si>
    <t>Brasil</t>
  </si>
  <si>
    <t>Venta de Electricidad Renovable (propia)</t>
  </si>
  <si>
    <t>Consumo de energía renovable</t>
  </si>
  <si>
    <t>Créditos de Carbono</t>
  </si>
  <si>
    <t>cantidad</t>
  </si>
  <si>
    <t>USD/unidad</t>
  </si>
  <si>
    <t>GJ/ton</t>
  </si>
  <si>
    <t>Agricultura Regenerativa</t>
  </si>
  <si>
    <t>Agua</t>
  </si>
  <si>
    <t>Extracción de agua - campos de arroz</t>
  </si>
  <si>
    <t>Extracción de agua - otros negocios</t>
  </si>
  <si>
    <t>Extracción de agua - campos de arroz (%)</t>
  </si>
  <si>
    <t>Intensidad de agua (m3/producción)</t>
  </si>
  <si>
    <t>Adecoagro no capta agua en zonas con estrés hídrico.</t>
  </si>
  <si>
    <t>Residuos</t>
  </si>
  <si>
    <t>Total de Residuos</t>
  </si>
  <si>
    <t>Residuos no destinados a eliminación</t>
  </si>
  <si>
    <t>Residuos destinados a eliminación</t>
  </si>
  <si>
    <t>Peligrosos</t>
  </si>
  <si>
    <t>No peligrosos</t>
  </si>
  <si>
    <t>ADECOAGRO - INDICADORES SOCIALES</t>
  </si>
  <si>
    <t>Por género</t>
  </si>
  <si>
    <t>Mujeres</t>
  </si>
  <si>
    <t>Hombres</t>
  </si>
  <si>
    <t>Por país</t>
  </si>
  <si>
    <t>Por tipo de contrato</t>
  </si>
  <si>
    <t>Capital Humano</t>
  </si>
  <si>
    <t>Capacitación</t>
  </si>
  <si>
    <r>
      <t xml:space="preserve">Tasas de contratación y rotación </t>
    </r>
    <r>
      <rPr>
        <b/>
        <vertAlign val="superscript"/>
        <sz val="10"/>
        <rFont val="Montserrat"/>
      </rPr>
      <t>(2)</t>
    </r>
  </si>
  <si>
    <t>Tasa de contratación</t>
  </si>
  <si>
    <t>Tasa de contratación - mujeres</t>
  </si>
  <si>
    <t>Tasa de contratación - hombres</t>
  </si>
  <si>
    <t>Tasa de rotación</t>
  </si>
  <si>
    <t>Tasa de rotación - mujeres</t>
  </si>
  <si>
    <t>Tasa de rotación - hombres</t>
  </si>
  <si>
    <t>Fatalidades y Accidentes</t>
  </si>
  <si>
    <t>Fatalidades</t>
  </si>
  <si>
    <t>Número de lesiones por accidente laboral registrables</t>
  </si>
  <si>
    <t>Comunidad</t>
  </si>
  <si>
    <t>ADECOAGRO - INDICADORES DE GOBERNANZA</t>
  </si>
  <si>
    <t>Estructura del Directorio</t>
  </si>
  <si>
    <t>Tamaño del Directorio</t>
  </si>
  <si>
    <t>Miembros del Directorio independientes</t>
  </si>
  <si>
    <t>N° de miembros</t>
  </si>
  <si>
    <t>% de mujeres</t>
  </si>
  <si>
    <t>años</t>
  </si>
  <si>
    <t>Comités del Directorio</t>
  </si>
  <si>
    <t>Miembros</t>
  </si>
  <si>
    <r>
      <t xml:space="preserve">Frecuencia </t>
    </r>
    <r>
      <rPr>
        <b/>
        <vertAlign val="superscript"/>
        <sz val="10"/>
        <rFont val="Montserrat"/>
      </rPr>
      <t>(1)</t>
    </r>
  </si>
  <si>
    <t>Auditoría</t>
  </si>
  <si>
    <t>Compensación &amp; Talento</t>
  </si>
  <si>
    <t>Sub-Committee de Nominación</t>
  </si>
  <si>
    <t>Estrategia</t>
  </si>
  <si>
    <t>Riesgo &amp; Comercial</t>
  </si>
  <si>
    <t>Anual</t>
  </si>
  <si>
    <t>Trimestral</t>
  </si>
  <si>
    <r>
      <rPr>
        <vertAlign val="superscript"/>
        <sz val="9"/>
        <color theme="1"/>
        <rFont val="Montserrat"/>
      </rPr>
      <t>(1)</t>
    </r>
    <r>
      <rPr>
        <sz val="9"/>
        <color theme="1"/>
        <rFont val="Montserrat"/>
      </rPr>
      <t xml:space="preserve"> O con la frecuencia que a su juicio consideren necesario, pero no menor a la frecuencia mencionada previamente.</t>
    </r>
  </si>
  <si>
    <t>Promedio de años en el Directorio</t>
  </si>
  <si>
    <t>Promedio de años en el Directorio - desde la OPI</t>
  </si>
  <si>
    <t xml:space="preserve">EBITDA Ajustado </t>
  </si>
  <si>
    <t>Adecoagro tracker de Sustentabilidad</t>
  </si>
  <si>
    <t>Extracción de agua</t>
  </si>
  <si>
    <t xml:space="preserve">No peligrosos </t>
  </si>
  <si>
    <r>
      <t>Inversiones para la comunidad (USD)</t>
    </r>
    <r>
      <rPr>
        <vertAlign val="superscript"/>
        <sz val="10"/>
        <color theme="1"/>
        <rFont val="Montserrat"/>
      </rPr>
      <t xml:space="preserve"> (3)</t>
    </r>
  </si>
  <si>
    <r>
      <t>Tasa de frecuencia de accidentes (N° accidentes / horas trabajadas)</t>
    </r>
    <r>
      <rPr>
        <vertAlign val="superscript"/>
        <sz val="10"/>
        <color theme="1"/>
        <rFont val="Montserrat"/>
      </rPr>
      <t xml:space="preserve"> </t>
    </r>
  </si>
  <si>
    <r>
      <rPr>
        <vertAlign val="superscript"/>
        <sz val="9"/>
        <color theme="1"/>
        <rFont val="Montserrat"/>
      </rPr>
      <t>(3)</t>
    </r>
    <r>
      <rPr>
        <sz val="9"/>
        <color theme="1"/>
        <rFont val="Montserrat"/>
      </rPr>
      <t xml:space="preserve"> La inversión en 2022 incluyó proyectos especiales para la celebración de nuestro 20-aniversario junto a las comunidades. En 2024, el incremento en la inversión se debe a un mayor volumen de alimentos donados y al impacto de la inflación en dólares.</t>
    </r>
  </si>
  <si>
    <t>Diversidad de Género del Directorio</t>
  </si>
  <si>
    <t>Resumen de Productos Verdes - Etanol, Bioelectricidad y Cbios</t>
  </si>
  <si>
    <t>Ventas de productos verdes</t>
  </si>
  <si>
    <t>Ventas de productos verdes como % de las ventas totales</t>
  </si>
  <si>
    <t>Intensidad energética (consumo de energía / producción)</t>
  </si>
  <si>
    <r>
      <t xml:space="preserve">Consumo total de energía </t>
    </r>
    <r>
      <rPr>
        <b/>
        <vertAlign val="superscript"/>
        <sz val="10"/>
        <rFont val="Montserrat"/>
      </rPr>
      <t>(2)</t>
    </r>
  </si>
  <si>
    <r>
      <t xml:space="preserve">Áreas naturales </t>
    </r>
    <r>
      <rPr>
        <vertAlign val="superscript"/>
        <sz val="10"/>
        <rFont val="Montserrat"/>
      </rPr>
      <t>(3)</t>
    </r>
  </si>
  <si>
    <t>Tasa de fatalidades</t>
  </si>
  <si>
    <t>Información actualizada al 21 de Mayo de 2026</t>
  </si>
  <si>
    <t>Fertilizantes</t>
  </si>
  <si>
    <t>Emisiones brutas directas - Alcance 1</t>
  </si>
  <si>
    <t>Emisiones brutas indirectas - Alcance 2</t>
  </si>
  <si>
    <t>(2) Ajustes en los valores de 2024.</t>
  </si>
  <si>
    <t>CBios vendidos (cantidad)</t>
  </si>
  <si>
    <t>CBios vendidos (USD/unidad)</t>
  </si>
  <si>
    <r>
      <rPr>
        <vertAlign val="superscript"/>
        <sz val="9"/>
        <color theme="1"/>
        <rFont val="Montserrat"/>
      </rPr>
      <t>(2)</t>
    </r>
    <r>
      <rPr>
        <sz val="9"/>
        <color theme="1"/>
        <rFont val="Montserrat"/>
      </rPr>
      <t xml:space="preserve"> La información precedente corresponde al Directorio al 31 de diciembre de 2025. El 30 de abril de 2025 se produjeron cambios en nuestro Directorio tras la adquisición de una participación del 70% en la Compañía por parte de Tether Investments S.A. de C.V. (nuestro nuevo accionista controlante).</t>
    </r>
  </si>
  <si>
    <r>
      <t xml:space="preserve">Balance de Carbono - Alcance 1 &amp; 2, y secuestro de carbono </t>
    </r>
    <r>
      <rPr>
        <b/>
        <vertAlign val="superscript"/>
        <sz val="10"/>
        <rFont val="Montserrat"/>
      </rPr>
      <t>(1)</t>
    </r>
  </si>
  <si>
    <t>Emisiones de GEI</t>
  </si>
  <si>
    <t>Cultivos de cobertura</t>
  </si>
  <si>
    <t>(1)  Nuestro ratio de intensidad de carbono incluye las emisiones de alcance 1 y 2, netas de remociones o secuestros. En nuestro balance de carbono no estamos incluyendo el Carbono Orgánico del Suelo debido a que actualmente sigue habiendo discusiones técnicas respecto a la metodología para estimarlo. Los valores correspondientes a 2023 y 2024 han sido actualizados para reflejar mejoras y ajustes en nuestra calculadora de balance de carbono.</t>
  </si>
  <si>
    <t>Empleados</t>
  </si>
  <si>
    <r>
      <t xml:space="preserve">Total empleados </t>
    </r>
    <r>
      <rPr>
        <b/>
        <vertAlign val="superscript"/>
        <sz val="10"/>
        <rFont val="Montserrat"/>
      </rPr>
      <t>(1)</t>
    </r>
  </si>
  <si>
    <t>Permanente</t>
  </si>
  <si>
    <t>Temporario</t>
  </si>
  <si>
    <t>Promedio horas capacitación por empleado</t>
  </si>
  <si>
    <t>horas por empleado</t>
  </si>
  <si>
    <t>Salud y Seguridad Ocupacional</t>
  </si>
  <si>
    <t>N° fatalidades * 1,000,000 / horas trabajadas</t>
  </si>
  <si>
    <t>N° accidentes * 1,000,000 / horas trabajadas</t>
  </si>
  <si>
    <r>
      <rPr>
        <vertAlign val="superscript"/>
        <sz val="9"/>
        <color theme="1"/>
        <rFont val="Montserrat"/>
      </rPr>
      <t>(1)</t>
    </r>
    <r>
      <rPr>
        <sz val="9"/>
        <color theme="1"/>
        <rFont val="Montserrat"/>
      </rPr>
      <t xml:space="preserve"> La información corresponde a los empleados activos al 31 de Diciembre de cada año.</t>
    </r>
  </si>
  <si>
    <r>
      <rPr>
        <vertAlign val="superscript"/>
        <sz val="9"/>
        <color theme="1"/>
        <rFont val="Montserrat"/>
      </rPr>
      <t>(2)</t>
    </r>
    <r>
      <rPr>
        <sz val="9"/>
        <color theme="1"/>
        <rFont val="Montserrat"/>
      </rPr>
      <t xml:space="preserve"> Las tasas de contratación y rotación son estimadas considerando únicamente a los empleados con contrato permanente.</t>
    </r>
  </si>
  <si>
    <t>miles de USD</t>
  </si>
  <si>
    <r>
      <t xml:space="preserve">2025 </t>
    </r>
    <r>
      <rPr>
        <b/>
        <vertAlign val="superscript"/>
        <sz val="10"/>
        <color theme="0"/>
        <rFont val="Montserrat"/>
      </rPr>
      <t>(2)</t>
    </r>
  </si>
  <si>
    <t>La información de este tracker se encuentra alineada metodológicamente con nuestro último Reporte Integrado (2025).Por lo tanto, incluye únicamente información sobre los negocios tradicionales de Adecoagro — Azúcar, Etanol y Energía; Agricultura; Arroz; y Leche — y no incluye el negocio de Fertilizantes, que se adquirió el 18 de diciembre de 2025. Los resultados consolidados incluyendo a este segmento se publicarán a partir del ejercicio fiscal 2026.</t>
  </si>
  <si>
    <t>Financieros</t>
  </si>
  <si>
    <r>
      <t xml:space="preserve">2025 Pro Forma </t>
    </r>
    <r>
      <rPr>
        <b/>
        <vertAlign val="superscript"/>
        <sz val="10"/>
        <color theme="0"/>
        <rFont val="Montserrat"/>
      </rPr>
      <t>(2)</t>
    </r>
  </si>
  <si>
    <r>
      <t xml:space="preserve">Arroz procesado </t>
    </r>
    <r>
      <rPr>
        <vertAlign val="superscript"/>
        <sz val="10"/>
        <rFont val="Montserrat"/>
      </rPr>
      <t>(1)</t>
    </r>
  </si>
  <si>
    <r>
      <rPr>
        <vertAlign val="superscript"/>
        <sz val="9"/>
        <rFont val="Montserrat"/>
      </rPr>
      <t>(1)</t>
    </r>
    <r>
      <rPr>
        <sz val="9"/>
        <rFont val="Montserrat"/>
      </rPr>
      <t xml:space="preserve"> Arroz cáscara expresado en términos de arroz blanco equivalente.</t>
    </r>
  </si>
  <si>
    <r>
      <rPr>
        <vertAlign val="superscript"/>
        <sz val="9"/>
        <rFont val="Montserrat"/>
      </rPr>
      <t>(2)</t>
    </r>
    <r>
      <rPr>
        <sz val="9"/>
        <rFont val="Montserrat"/>
      </rPr>
      <t xml:space="preserve"> Tras la finalización de la adquisición de Profertil S.A. el 18 de diciembre de 2025, los estados financieros consolidados de la Compañía incluyen los resultados de Profertil correspondientes a un período de 13 días dentro de una nueva unidad de negocio denominada “Fertilizantes”, que comprende principalmente la fabricación y comercialización de fertilizantes. Con fines ilustrativos y para brindar una visión más clara de la nueva estructura de la compañía, presentamos también los resultados financieros pro forma como si la adquisición de Profertil hubiera tenido lugar el 1 de enero de 2025.</t>
    </r>
  </si>
  <si>
    <t>Para 2030, nuestro objetivo es reducir en un 20 % nuestra intensidad de carbono con respecto a 2021</t>
  </si>
  <si>
    <t>(3) Nueva metodología implementada a partir de 2025.</t>
  </si>
  <si>
    <t>Para 2030, nuestro objetivo es que el 25 % de los puestos de liderazgo estén ocupados por mujeres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</si>
</sst>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0.000"/>
  </numFmts>
  <fonts count="35" x14ac:knownFonts="1">
    <font>
      <sz val="11"/>
      <color theme="1"/>
      <name val="Calibri"/>
      <family val="2"/>
      <scheme val="minor"/>
    </font>
    <font>
      <sz val="11"/>
      <color theme="1"/>
      <name val="Calibri"/>
      <family val="2"/>
      <scheme val="minor"/>
    </font>
    <font>
      <u/>
      <sz val="11"/>
      <color theme="10"/>
      <name val="Calibri"/>
      <family val="2"/>
      <scheme val="minor"/>
    </font>
    <font>
      <sz val="10"/>
      <color theme="1"/>
      <name val="Montserrat"/>
    </font>
    <font>
      <b/>
      <sz val="10"/>
      <color theme="1"/>
      <name val="Montserrat"/>
    </font>
    <font>
      <sz val="10"/>
      <color rgb="FFFF0000"/>
      <name val="Montserrat"/>
    </font>
    <font>
      <b/>
      <sz val="10"/>
      <color theme="0"/>
      <name val="Montserrat"/>
    </font>
    <font>
      <sz val="10"/>
      <name val="Montserrat"/>
    </font>
    <font>
      <b/>
      <sz val="10"/>
      <name val="Montserrat"/>
    </font>
    <font>
      <sz val="10"/>
      <color theme="1"/>
      <name val="Calibri"/>
      <family val="2"/>
      <scheme val="minor"/>
    </font>
    <font>
      <sz val="10"/>
      <color theme="0"/>
      <name val="Montserrat"/>
    </font>
    <font>
      <b/>
      <sz val="10"/>
      <color rgb="FFFF0000"/>
      <name val="Montserrat"/>
    </font>
    <font>
      <sz val="10"/>
      <color rgb="FF242424"/>
      <name val="Montserrat"/>
    </font>
    <font>
      <b/>
      <sz val="10"/>
      <color rgb="FF242424"/>
      <name val="Montserrat"/>
    </font>
    <font>
      <b/>
      <i/>
      <sz val="10"/>
      <color rgb="FFFFC000"/>
      <name val="Montserrat"/>
    </font>
    <font>
      <b/>
      <i/>
      <sz val="9"/>
      <color rgb="FF242424"/>
      <name val="Montserrat"/>
    </font>
    <font>
      <i/>
      <sz val="9"/>
      <color theme="1"/>
      <name val="Montserrat"/>
    </font>
    <font>
      <i/>
      <sz val="9"/>
      <color rgb="FF242424"/>
      <name val="Montserrat"/>
    </font>
    <font>
      <u/>
      <sz val="10"/>
      <color theme="0"/>
      <name val="Montserrat"/>
    </font>
    <font>
      <sz val="28"/>
      <color theme="0"/>
      <name val="Montserrat Black"/>
    </font>
    <font>
      <i/>
      <sz val="8"/>
      <color theme="0"/>
      <name val="Montserrat"/>
    </font>
    <font>
      <i/>
      <sz val="10"/>
      <color theme="1" tint="0.499984740745262"/>
      <name val="Montserrat"/>
    </font>
    <font>
      <sz val="9"/>
      <color theme="1"/>
      <name val="Montserrat"/>
    </font>
    <font>
      <vertAlign val="superscript"/>
      <sz val="9"/>
      <color theme="1"/>
      <name val="Montserrat"/>
    </font>
    <font>
      <sz val="9"/>
      <name val="Montserrat"/>
    </font>
    <font>
      <vertAlign val="superscript"/>
      <sz val="9"/>
      <name val="Montserrat"/>
    </font>
    <font>
      <b/>
      <i/>
      <sz val="9"/>
      <color rgb="FF005837"/>
      <name val="Montserrat"/>
    </font>
    <font>
      <b/>
      <vertAlign val="superscript"/>
      <sz val="10"/>
      <name val="Montserrat"/>
    </font>
    <font>
      <vertAlign val="superscript"/>
      <sz val="10"/>
      <name val="Montserrat"/>
    </font>
    <font>
      <vertAlign val="superscript"/>
      <sz val="10"/>
      <color theme="1"/>
      <name val="Montserrat"/>
    </font>
    <font>
      <sz val="12"/>
      <color theme="0"/>
      <name val="Montserrat SemiBold"/>
    </font>
    <font>
      <sz val="12"/>
      <color theme="1"/>
      <name val="Montserrat"/>
    </font>
    <font>
      <b/>
      <sz val="12"/>
      <color theme="0"/>
      <name val="Montserrat"/>
    </font>
    <font>
      <b/>
      <vertAlign val="superscript"/>
      <sz val="10"/>
      <color theme="0"/>
      <name val="Montserrat"/>
    </font>
    <font>
      <b/>
      <i/>
      <sz val="9"/>
      <color theme="0"/>
      <name val="Montserrat"/>
    </font>
  </fonts>
  <fills count="11">
    <fill>
      <patternFill patternType="none"/>
    </fill>
    <fill>
      <patternFill patternType="gray125"/>
    </fill>
    <fill>
      <patternFill patternType="solid">
        <fgColor rgb="FF005837"/>
        <bgColor indexed="64"/>
      </patternFill>
    </fill>
    <fill>
      <patternFill patternType="solid">
        <fgColor rgb="FFFFC000"/>
        <bgColor indexed="64"/>
      </patternFill>
    </fill>
    <fill>
      <patternFill patternType="solid">
        <fgColor theme="0" tint="-0.14999847407452621"/>
        <bgColor indexed="64"/>
      </patternFill>
    </fill>
    <fill>
      <patternFill patternType="solid">
        <fgColor rgb="FF004200"/>
        <bgColor indexed="64"/>
      </patternFill>
    </fill>
    <fill>
      <patternFill patternType="solid">
        <fgColor theme="0"/>
        <bgColor indexed="64"/>
      </patternFill>
    </fill>
    <fill>
      <patternFill patternType="solid">
        <fgColor theme="2"/>
        <bgColor indexed="64"/>
      </patternFill>
    </fill>
    <fill>
      <patternFill patternType="solid">
        <fgColor rgb="FF002060"/>
        <bgColor indexed="64"/>
      </patternFill>
    </fill>
    <fill>
      <patternFill patternType="solid">
        <fgColor theme="8" tint="0.59999389629810485"/>
        <bgColor indexed="64"/>
      </patternFill>
    </fill>
    <fill>
      <patternFill patternType="solid">
        <fgColor theme="8" tint="0.79998168889431442"/>
        <bgColor indexed="64"/>
      </patternFill>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68">
    <xf numFmtId="0" fontId="0" fillId="0" borderId="0" xfId="0"/>
    <xf numFmtId="0" fontId="3" fillId="0" borderId="0" xfId="0" applyFont="1"/>
    <xf numFmtId="0" fontId="4" fillId="0" borderId="0" xfId="0" applyFont="1"/>
    <xf numFmtId="0" fontId="5" fillId="0" borderId="0" xfId="0" applyFont="1"/>
    <xf numFmtId="3" fontId="3" fillId="0" borderId="0" xfId="0" applyNumberFormat="1" applyFont="1"/>
    <xf numFmtId="0" fontId="3" fillId="0" borderId="0" xfId="0" applyFont="1" applyAlignment="1">
      <alignment horizontal="left" indent="2"/>
    </xf>
    <xf numFmtId="0" fontId="7" fillId="0" borderId="0" xfId="0" applyFont="1"/>
    <xf numFmtId="0" fontId="3" fillId="0" borderId="1" xfId="0" applyFont="1" applyBorder="1"/>
    <xf numFmtId="0" fontId="3" fillId="0" borderId="3" xfId="0" applyFont="1" applyBorder="1"/>
    <xf numFmtId="0" fontId="3" fillId="0" borderId="0" xfId="0" applyFont="1" applyAlignment="1">
      <alignment vertical="center"/>
    </xf>
    <xf numFmtId="0" fontId="3" fillId="0" borderId="0" xfId="0" applyFont="1" applyAlignment="1">
      <alignment horizontal="center" vertical="center" wrapText="1"/>
    </xf>
    <xf numFmtId="0" fontId="4" fillId="0" borderId="0" xfId="0" applyFont="1" applyAlignment="1">
      <alignment vertical="center"/>
    </xf>
    <xf numFmtId="0" fontId="6" fillId="0" borderId="0" xfId="0" applyFont="1" applyAlignment="1">
      <alignment vertical="center"/>
    </xf>
    <xf numFmtId="0" fontId="3" fillId="0" borderId="2" xfId="0" applyFont="1" applyBorder="1" applyAlignment="1">
      <alignment vertical="center"/>
    </xf>
    <xf numFmtId="0" fontId="3" fillId="0" borderId="2" xfId="0" applyFont="1" applyBorder="1" applyAlignment="1">
      <alignment horizontal="center" vertical="center" wrapText="1"/>
    </xf>
    <xf numFmtId="0" fontId="3" fillId="0" borderId="0" xfId="0" applyFont="1" applyAlignment="1">
      <alignment horizontal="left" vertical="center" indent="2"/>
    </xf>
    <xf numFmtId="0" fontId="3" fillId="0" borderId="2" xfId="0" applyFont="1" applyBorder="1" applyAlignment="1">
      <alignment horizontal="left" vertical="center"/>
    </xf>
    <xf numFmtId="165" fontId="3" fillId="0" borderId="0" xfId="1" applyNumberFormat="1" applyFont="1" applyBorder="1" applyAlignment="1">
      <alignment vertical="center"/>
    </xf>
    <xf numFmtId="0" fontId="3" fillId="0" borderId="3" xfId="0" applyFont="1" applyBorder="1" applyAlignment="1">
      <alignment horizontal="left" vertical="center" indent="2"/>
    </xf>
    <xf numFmtId="0" fontId="3" fillId="0" borderId="3" xfId="0" applyFont="1" applyBorder="1" applyAlignment="1">
      <alignment horizontal="center" vertical="center" wrapText="1"/>
    </xf>
    <xf numFmtId="165" fontId="3" fillId="0" borderId="3" xfId="1" applyNumberFormat="1" applyFont="1" applyBorder="1" applyAlignment="1">
      <alignment vertical="center"/>
    </xf>
    <xf numFmtId="0" fontId="3" fillId="0" borderId="3" xfId="0" applyFont="1" applyBorder="1" applyAlignment="1">
      <alignment vertical="center"/>
    </xf>
    <xf numFmtId="9" fontId="3" fillId="0" borderId="0" xfId="1" applyFont="1" applyAlignment="1">
      <alignment vertical="center"/>
    </xf>
    <xf numFmtId="0" fontId="3" fillId="0" borderId="1" xfId="0" applyFont="1" applyBorder="1" applyAlignment="1">
      <alignment horizontal="left" vertical="center" indent="2"/>
    </xf>
    <xf numFmtId="0" fontId="3" fillId="0" borderId="1" xfId="0" applyFont="1" applyBorder="1" applyAlignment="1">
      <alignment horizontal="center" vertical="center" wrapText="1"/>
    </xf>
    <xf numFmtId="0" fontId="3" fillId="0" borderId="1" xfId="0" applyFont="1" applyBorder="1" applyAlignment="1">
      <alignment vertical="center"/>
    </xf>
    <xf numFmtId="1" fontId="3" fillId="0" borderId="0" xfId="0" applyNumberFormat="1" applyFont="1" applyAlignment="1">
      <alignment vertical="center"/>
    </xf>
    <xf numFmtId="0" fontId="3" fillId="0" borderId="0" xfId="0" applyFont="1" applyAlignment="1">
      <alignment vertical="center" wrapText="1"/>
    </xf>
    <xf numFmtId="0" fontId="3" fillId="0" borderId="0" xfId="0" applyFont="1" applyAlignment="1">
      <alignment horizontal="center" wrapText="1"/>
    </xf>
    <xf numFmtId="0" fontId="9" fillId="0" borderId="0" xfId="0" applyFont="1"/>
    <xf numFmtId="0" fontId="12" fillId="0" borderId="0" xfId="0" applyFont="1"/>
    <xf numFmtId="3" fontId="12" fillId="0" borderId="0" xfId="0" applyNumberFormat="1" applyFont="1"/>
    <xf numFmtId="0" fontId="12" fillId="0" borderId="0" xfId="0" applyFont="1" applyAlignment="1">
      <alignment horizontal="left" indent="2"/>
    </xf>
    <xf numFmtId="0" fontId="12" fillId="0" borderId="1" xfId="0" applyFont="1" applyBorder="1"/>
    <xf numFmtId="3" fontId="12" fillId="0" borderId="1" xfId="0" applyNumberFormat="1" applyFont="1" applyBorder="1"/>
    <xf numFmtId="0" fontId="12" fillId="0" borderId="3" xfId="0" applyFont="1" applyBorder="1"/>
    <xf numFmtId="0" fontId="13" fillId="0" borderId="0" xfId="0" applyFont="1"/>
    <xf numFmtId="0" fontId="6" fillId="2" borderId="0" xfId="0" applyFont="1" applyFill="1" applyAlignment="1">
      <alignment vertical="center"/>
    </xf>
    <xf numFmtId="0" fontId="6" fillId="2" borderId="0" xfId="0" applyFont="1" applyFill="1" applyAlignment="1">
      <alignment horizontal="center" vertical="center" wrapText="1"/>
    </xf>
    <xf numFmtId="0" fontId="6" fillId="2" borderId="0" xfId="0" applyFont="1" applyFill="1"/>
    <xf numFmtId="0" fontId="6" fillId="2" borderId="0" xfId="0" applyFont="1" applyFill="1" applyAlignment="1">
      <alignment horizontal="center" wrapText="1"/>
    </xf>
    <xf numFmtId="0" fontId="10" fillId="2" borderId="0" xfId="0" applyFont="1" applyFill="1" applyAlignment="1">
      <alignment vertical="center"/>
    </xf>
    <xf numFmtId="0" fontId="3" fillId="2" borderId="0" xfId="0" applyFont="1" applyFill="1"/>
    <xf numFmtId="0" fontId="4" fillId="0" borderId="0" xfId="0" applyFont="1" applyAlignment="1">
      <alignment horizontal="center" vertical="center" wrapText="1"/>
    </xf>
    <xf numFmtId="0" fontId="3" fillId="2" borderId="0" xfId="0" applyFont="1" applyFill="1" applyAlignment="1">
      <alignment vertical="center"/>
    </xf>
    <xf numFmtId="0" fontId="6" fillId="0" borderId="0" xfId="0" applyFont="1"/>
    <xf numFmtId="3" fontId="7" fillId="0" borderId="0" xfId="0" applyNumberFormat="1" applyFont="1"/>
    <xf numFmtId="1" fontId="7" fillId="0" borderId="0" xfId="0" applyNumberFormat="1" applyFont="1"/>
    <xf numFmtId="165" fontId="3" fillId="0" borderId="1" xfId="1" applyNumberFormat="1" applyFont="1" applyBorder="1" applyAlignment="1">
      <alignment vertical="center"/>
    </xf>
    <xf numFmtId="1" fontId="4" fillId="0" borderId="0" xfId="0" applyNumberFormat="1" applyFont="1" applyAlignment="1">
      <alignment vertical="center"/>
    </xf>
    <xf numFmtId="0" fontId="15" fillId="0" borderId="0" xfId="0" applyFont="1"/>
    <xf numFmtId="0" fontId="12" fillId="0" borderId="0" xfId="0" applyFont="1" applyAlignment="1">
      <alignment horizontal="center"/>
    </xf>
    <xf numFmtId="0" fontId="17" fillId="0" borderId="0" xfId="0" applyFont="1"/>
    <xf numFmtId="0" fontId="16" fillId="0" borderId="0" xfId="0" applyFont="1"/>
    <xf numFmtId="0" fontId="12" fillId="2" borderId="0" xfId="0" applyFont="1" applyFill="1"/>
    <xf numFmtId="0" fontId="12" fillId="2" borderId="0" xfId="0" applyFont="1" applyFill="1" applyAlignment="1">
      <alignment vertical="center"/>
    </xf>
    <xf numFmtId="0" fontId="14" fillId="2" borderId="0" xfId="0" applyFont="1" applyFill="1"/>
    <xf numFmtId="0" fontId="10" fillId="2" borderId="0" xfId="0" applyFont="1" applyFill="1"/>
    <xf numFmtId="0" fontId="18" fillId="2" borderId="0" xfId="2" applyFont="1" applyFill="1" applyAlignment="1">
      <alignment vertical="center"/>
    </xf>
    <xf numFmtId="0" fontId="19" fillId="2" borderId="0" xfId="0" applyFont="1" applyFill="1"/>
    <xf numFmtId="1" fontId="3" fillId="0" borderId="1" xfId="0" applyNumberFormat="1" applyFont="1" applyBorder="1"/>
    <xf numFmtId="0" fontId="6" fillId="3" borderId="0" xfId="0" applyFont="1" applyFill="1"/>
    <xf numFmtId="0" fontId="6" fillId="3" borderId="0" xfId="0" applyFont="1" applyFill="1" applyAlignment="1">
      <alignment vertical="center"/>
    </xf>
    <xf numFmtId="0" fontId="6" fillId="3" borderId="0" xfId="0" applyFont="1" applyFill="1" applyAlignment="1">
      <alignment horizontal="center" vertical="center" wrapText="1"/>
    </xf>
    <xf numFmtId="0" fontId="8" fillId="0" borderId="0" xfId="0" applyFont="1"/>
    <xf numFmtId="0" fontId="11" fillId="0" borderId="0" xfId="0" applyFont="1"/>
    <xf numFmtId="0" fontId="6" fillId="3" borderId="0" xfId="0" applyFont="1" applyFill="1" applyAlignment="1">
      <alignment horizontal="center" wrapText="1"/>
    </xf>
    <xf numFmtId="9" fontId="3" fillId="0" borderId="3" xfId="1" applyFont="1" applyBorder="1" applyAlignment="1">
      <alignment vertical="center"/>
    </xf>
    <xf numFmtId="164" fontId="3" fillId="0" borderId="3" xfId="0" applyNumberFormat="1" applyFont="1" applyBorder="1" applyAlignment="1">
      <alignment vertical="center"/>
    </xf>
    <xf numFmtId="0" fontId="12" fillId="0" borderId="3" xfId="0" applyFont="1" applyBorder="1" applyAlignment="1">
      <alignment horizontal="left" indent="2"/>
    </xf>
    <xf numFmtId="0" fontId="7" fillId="0" borderId="3" xfId="0" applyFont="1" applyBorder="1"/>
    <xf numFmtId="3" fontId="7" fillId="0" borderId="3" xfId="0" applyNumberFormat="1" applyFont="1" applyBorder="1"/>
    <xf numFmtId="0" fontId="12" fillId="0" borderId="3" xfId="0" applyFont="1" applyBorder="1" applyAlignment="1">
      <alignment horizontal="center"/>
    </xf>
    <xf numFmtId="166" fontId="12" fillId="0" borderId="3" xfId="0" applyNumberFormat="1" applyFont="1" applyBorder="1"/>
    <xf numFmtId="9" fontId="12" fillId="0" borderId="3" xfId="1" applyFont="1" applyBorder="1"/>
    <xf numFmtId="1" fontId="3" fillId="0" borderId="0" xfId="0" applyNumberFormat="1" applyFont="1"/>
    <xf numFmtId="1" fontId="3" fillId="0" borderId="3" xfId="0" applyNumberFormat="1" applyFont="1" applyBorder="1"/>
    <xf numFmtId="164" fontId="7" fillId="0" borderId="0" xfId="0" applyNumberFormat="1" applyFont="1"/>
    <xf numFmtId="1" fontId="7" fillId="0" borderId="3" xfId="0" applyNumberFormat="1" applyFont="1" applyBorder="1"/>
    <xf numFmtId="9" fontId="12" fillId="0" borderId="3" xfId="1" applyFont="1" applyFill="1" applyBorder="1"/>
    <xf numFmtId="165" fontId="3" fillId="0" borderId="1" xfId="1" applyNumberFormat="1" applyFont="1" applyFill="1" applyBorder="1" applyAlignment="1">
      <alignment vertical="center"/>
    </xf>
    <xf numFmtId="165" fontId="3" fillId="0" borderId="3" xfId="1" applyNumberFormat="1" applyFont="1" applyFill="1" applyBorder="1" applyAlignment="1">
      <alignment vertical="center"/>
    </xf>
    <xf numFmtId="165" fontId="3" fillId="0" borderId="0" xfId="1" applyNumberFormat="1" applyFont="1" applyFill="1" applyBorder="1" applyAlignment="1">
      <alignment vertical="center"/>
    </xf>
    <xf numFmtId="9" fontId="3" fillId="0" borderId="0" xfId="1" applyFont="1" applyFill="1" applyAlignment="1">
      <alignment vertical="center"/>
    </xf>
    <xf numFmtId="9" fontId="3" fillId="0" borderId="3" xfId="1" applyFont="1" applyFill="1" applyBorder="1" applyAlignment="1">
      <alignment vertical="center"/>
    </xf>
    <xf numFmtId="2" fontId="3" fillId="0" borderId="0" xfId="0" applyNumberFormat="1" applyFont="1" applyAlignment="1">
      <alignment vertical="center" wrapText="1"/>
    </xf>
    <xf numFmtId="9" fontId="3" fillId="0" borderId="0" xfId="1" applyFont="1" applyFill="1" applyBorder="1" applyAlignment="1">
      <alignment vertical="center"/>
    </xf>
    <xf numFmtId="9" fontId="3" fillId="0" borderId="0" xfId="1" applyFont="1" applyBorder="1" applyAlignment="1">
      <alignment vertical="center"/>
    </xf>
    <xf numFmtId="0" fontId="7" fillId="0" borderId="0" xfId="0" applyFont="1" applyAlignment="1">
      <alignment vertical="center"/>
    </xf>
    <xf numFmtId="0" fontId="13" fillId="0" borderId="2" xfId="0" applyFont="1" applyBorder="1"/>
    <xf numFmtId="3" fontId="13" fillId="0" borderId="2" xfId="0" applyNumberFormat="1" applyFont="1" applyBorder="1"/>
    <xf numFmtId="3" fontId="3" fillId="0" borderId="3" xfId="0" applyNumberFormat="1" applyFont="1" applyBorder="1"/>
    <xf numFmtId="164" fontId="7" fillId="0" borderId="3" xfId="0" applyNumberFormat="1" applyFont="1" applyBorder="1" applyAlignment="1">
      <alignment vertical="center"/>
    </xf>
    <xf numFmtId="0" fontId="21" fillId="0" borderId="0" xfId="0" applyFont="1" applyAlignment="1">
      <alignment horizontal="center" vertical="center" wrapText="1"/>
    </xf>
    <xf numFmtId="0" fontId="21" fillId="0" borderId="0" xfId="0" applyFont="1" applyAlignment="1">
      <alignment horizontal="left" vertical="center" indent="1"/>
    </xf>
    <xf numFmtId="0" fontId="26" fillId="0" borderId="0" xfId="0" applyFont="1"/>
    <xf numFmtId="3" fontId="3" fillId="0" borderId="0" xfId="0" applyNumberFormat="1" applyFont="1" applyAlignment="1">
      <alignment vertical="center"/>
    </xf>
    <xf numFmtId="0" fontId="22" fillId="0" borderId="0" xfId="0" applyFont="1" applyAlignment="1">
      <alignment vertical="center"/>
    </xf>
    <xf numFmtId="0" fontId="22" fillId="0" borderId="0" xfId="0" applyFont="1" applyAlignment="1">
      <alignment horizontal="left" vertical="center"/>
    </xf>
    <xf numFmtId="0" fontId="8" fillId="3" borderId="0" xfId="0" applyFont="1" applyFill="1"/>
    <xf numFmtId="0" fontId="8" fillId="3" borderId="0" xfId="0" applyFont="1" applyFill="1" applyAlignment="1">
      <alignment vertical="center"/>
    </xf>
    <xf numFmtId="0" fontId="8" fillId="0" borderId="0" xfId="0" applyFont="1" applyAlignment="1">
      <alignment vertical="center"/>
    </xf>
    <xf numFmtId="0" fontId="8" fillId="0" borderId="0" xfId="0" applyFont="1" applyAlignment="1">
      <alignment horizontal="center" vertical="center" wrapText="1"/>
    </xf>
    <xf numFmtId="0" fontId="8" fillId="4" borderId="3" xfId="0" applyFont="1" applyFill="1" applyBorder="1" applyAlignment="1">
      <alignment vertical="center"/>
    </xf>
    <xf numFmtId="0" fontId="8" fillId="4" borderId="3" xfId="0" applyFont="1" applyFill="1" applyBorder="1" applyAlignment="1">
      <alignment horizontal="center" vertical="center" wrapText="1"/>
    </xf>
    <xf numFmtId="0" fontId="8" fillId="4" borderId="2" xfId="0" applyFont="1" applyFill="1" applyBorder="1"/>
    <xf numFmtId="3" fontId="8" fillId="4" borderId="2" xfId="0" applyNumberFormat="1" applyFont="1" applyFill="1" applyBorder="1"/>
    <xf numFmtId="1" fontId="8" fillId="4" borderId="2" xfId="0" applyNumberFormat="1" applyFont="1" applyFill="1" applyBorder="1"/>
    <xf numFmtId="0" fontId="7" fillId="4" borderId="2" xfId="0" applyFont="1" applyFill="1" applyBorder="1"/>
    <xf numFmtId="0" fontId="6" fillId="4" borderId="2" xfId="0" applyFont="1" applyFill="1" applyBorder="1"/>
    <xf numFmtId="0" fontId="8" fillId="4" borderId="2" xfId="0" applyFont="1" applyFill="1" applyBorder="1" applyAlignment="1">
      <alignment vertical="center"/>
    </xf>
    <xf numFmtId="0" fontId="8" fillId="4"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2" xfId="0" applyFont="1" applyFill="1" applyBorder="1" applyAlignment="1">
      <alignment vertical="center"/>
    </xf>
    <xf numFmtId="1" fontId="6" fillId="4" borderId="2" xfId="0" applyNumberFormat="1" applyFont="1" applyFill="1" applyBorder="1" applyAlignment="1">
      <alignment vertical="center"/>
    </xf>
    <xf numFmtId="3" fontId="3" fillId="0" borderId="2" xfId="0" applyNumberFormat="1" applyFont="1" applyBorder="1" applyAlignment="1">
      <alignment vertical="center"/>
    </xf>
    <xf numFmtId="167" fontId="3" fillId="0" borderId="3" xfId="0" applyNumberFormat="1" applyFont="1" applyBorder="1"/>
    <xf numFmtId="167" fontId="3" fillId="0" borderId="3" xfId="0" applyNumberFormat="1" applyFont="1" applyBorder="1" applyAlignment="1">
      <alignment horizontal="right"/>
    </xf>
    <xf numFmtId="3" fontId="12" fillId="0" borderId="3" xfId="0" applyNumberFormat="1" applyFont="1" applyBorder="1"/>
    <xf numFmtId="0" fontId="8" fillId="6" borderId="0" xfId="0" applyFont="1" applyFill="1"/>
    <xf numFmtId="3" fontId="8" fillId="6" borderId="0" xfId="0" applyNumberFormat="1" applyFont="1" applyFill="1"/>
    <xf numFmtId="0" fontId="11" fillId="6" borderId="0" xfId="0" applyFont="1" applyFill="1"/>
    <xf numFmtId="0" fontId="4" fillId="6" borderId="0" xfId="0" applyFont="1" applyFill="1"/>
    <xf numFmtId="0" fontId="3" fillId="5" borderId="0" xfId="0" applyFont="1" applyFill="1"/>
    <xf numFmtId="0" fontId="30" fillId="5" borderId="0" xfId="0" applyFont="1" applyFill="1"/>
    <xf numFmtId="0" fontId="31" fillId="5" borderId="0" xfId="0" applyFont="1" applyFill="1"/>
    <xf numFmtId="0" fontId="31" fillId="0" borderId="0" xfId="0" applyFont="1"/>
    <xf numFmtId="0" fontId="32" fillId="2" borderId="0" xfId="0" applyFont="1" applyFill="1"/>
    <xf numFmtId="9" fontId="3" fillId="0" borderId="0" xfId="0" applyNumberFormat="1" applyFont="1" applyAlignment="1">
      <alignment vertical="center"/>
    </xf>
    <xf numFmtId="9" fontId="3" fillId="0" borderId="1" xfId="1" applyFont="1" applyBorder="1" applyAlignment="1">
      <alignment vertical="center"/>
    </xf>
    <xf numFmtId="9" fontId="3" fillId="0" borderId="1" xfId="1" applyFont="1" applyFill="1" applyBorder="1" applyAlignment="1">
      <alignment vertical="center"/>
    </xf>
    <xf numFmtId="9" fontId="3" fillId="0" borderId="3" xfId="0" applyNumberFormat="1" applyFont="1" applyBorder="1" applyAlignment="1">
      <alignment vertical="center"/>
    </xf>
    <xf numFmtId="0" fontId="7" fillId="0" borderId="3" xfId="0" applyFont="1" applyBorder="1" applyAlignment="1">
      <alignment vertical="center"/>
    </xf>
    <xf numFmtId="0" fontId="24" fillId="6" borderId="0" xfId="0" applyFont="1" applyFill="1" applyAlignment="1">
      <alignment horizontal="left" vertical="center" wrapText="1"/>
    </xf>
    <xf numFmtId="0" fontId="24" fillId="6" borderId="0" xfId="0" applyFont="1" applyFill="1" applyAlignment="1">
      <alignment horizontal="left" vertical="top" wrapText="1"/>
    </xf>
    <xf numFmtId="0" fontId="24" fillId="6" borderId="0" xfId="0" applyFont="1" applyFill="1" applyAlignment="1">
      <alignment horizontal="left" vertical="center"/>
    </xf>
    <xf numFmtId="0" fontId="8" fillId="4" borderId="2" xfId="0" applyFont="1" applyFill="1" applyBorder="1" applyAlignment="1">
      <alignment horizontal="left"/>
    </xf>
    <xf numFmtId="0" fontId="3" fillId="0" borderId="0" xfId="0" applyFont="1" applyAlignment="1">
      <alignment horizontal="left"/>
    </xf>
    <xf numFmtId="9" fontId="3" fillId="0" borderId="0" xfId="0" applyNumberFormat="1" applyFont="1"/>
    <xf numFmtId="9" fontId="3" fillId="0" borderId="0" xfId="1" applyFont="1" applyBorder="1"/>
    <xf numFmtId="0" fontId="8" fillId="4" borderId="1" xfId="0" applyFont="1" applyFill="1" applyBorder="1" applyAlignment="1">
      <alignment horizontal="left"/>
    </xf>
    <xf numFmtId="0" fontId="8" fillId="7" borderId="2" xfId="0" applyFont="1" applyFill="1" applyBorder="1"/>
    <xf numFmtId="164" fontId="8" fillId="7" borderId="2" xfId="0" applyNumberFormat="1" applyFont="1" applyFill="1" applyBorder="1"/>
    <xf numFmtId="0" fontId="13" fillId="7" borderId="2" xfId="0" applyFont="1" applyFill="1" applyBorder="1"/>
    <xf numFmtId="3" fontId="13" fillId="7" borderId="2" xfId="0" applyNumberFormat="1" applyFont="1" applyFill="1" applyBorder="1"/>
    <xf numFmtId="1" fontId="8" fillId="7" borderId="2" xfId="0" applyNumberFormat="1" applyFont="1" applyFill="1" applyBorder="1"/>
    <xf numFmtId="3" fontId="8" fillId="4" borderId="2" xfId="0" applyNumberFormat="1" applyFont="1" applyFill="1" applyBorder="1" applyAlignment="1">
      <alignment vertical="center"/>
    </xf>
    <xf numFmtId="3" fontId="3" fillId="0" borderId="1" xfId="0" applyNumberFormat="1" applyFont="1" applyBorder="1" applyAlignment="1">
      <alignment vertical="center"/>
    </xf>
    <xf numFmtId="3" fontId="3" fillId="0" borderId="3" xfId="0" applyNumberFormat="1" applyFont="1" applyBorder="1" applyAlignment="1">
      <alignment vertical="center"/>
    </xf>
    <xf numFmtId="0" fontId="22" fillId="0" borderId="0" xfId="0" applyFont="1" applyAlignment="1">
      <alignment vertical="top" wrapText="1"/>
    </xf>
    <xf numFmtId="0" fontId="6" fillId="8" borderId="0" xfId="0" applyFont="1" applyFill="1" applyAlignment="1">
      <alignment horizontal="right"/>
    </xf>
    <xf numFmtId="3" fontId="8" fillId="9" borderId="2" xfId="0" applyNumberFormat="1" applyFont="1" applyFill="1" applyBorder="1" applyAlignment="1">
      <alignment horizontal="right"/>
    </xf>
    <xf numFmtId="1" fontId="3" fillId="10" borderId="0" xfId="0" applyNumberFormat="1" applyFont="1" applyFill="1"/>
    <xf numFmtId="1" fontId="8" fillId="9" borderId="2" xfId="0" applyNumberFormat="1" applyFont="1" applyFill="1" applyBorder="1"/>
    <xf numFmtId="1" fontId="3" fillId="10" borderId="3" xfId="0" applyNumberFormat="1" applyFont="1" applyFill="1" applyBorder="1"/>
    <xf numFmtId="1" fontId="8" fillId="0" borderId="0" xfId="0" applyNumberFormat="1" applyFont="1"/>
    <xf numFmtId="9" fontId="3" fillId="0" borderId="0" xfId="1" applyFont="1" applyFill="1" applyBorder="1"/>
    <xf numFmtId="3" fontId="8" fillId="0" borderId="0" xfId="0" applyNumberFormat="1" applyFont="1"/>
    <xf numFmtId="0" fontId="6" fillId="2" borderId="0" xfId="0" applyFont="1" applyFill="1" applyAlignment="1">
      <alignment horizontal="right"/>
    </xf>
    <xf numFmtId="3" fontId="10" fillId="0" borderId="0" xfId="0" applyNumberFormat="1" applyFont="1"/>
    <xf numFmtId="4" fontId="12" fillId="0" borderId="3" xfId="0" applyNumberFormat="1" applyFont="1" applyBorder="1"/>
    <xf numFmtId="0" fontId="10" fillId="0" borderId="0" xfId="0" applyFont="1"/>
    <xf numFmtId="9" fontId="8" fillId="0" borderId="0" xfId="1" applyFont="1" applyAlignment="1">
      <alignment vertical="center"/>
    </xf>
    <xf numFmtId="0" fontId="20" fillId="2" borderId="0" xfId="0" applyFont="1" applyFill="1" applyAlignment="1">
      <alignment horizontal="left" vertical="top" wrapText="1"/>
    </xf>
    <xf numFmtId="0" fontId="24" fillId="6" borderId="0" xfId="0" applyFont="1" applyFill="1" applyAlignment="1">
      <alignment horizontal="left" vertical="center" wrapText="1"/>
    </xf>
    <xf numFmtId="0" fontId="24" fillId="6" borderId="0" xfId="0" applyFont="1" applyFill="1" applyAlignment="1">
      <alignment horizontal="left" vertical="top" wrapText="1"/>
    </xf>
    <xf numFmtId="0" fontId="22" fillId="0" borderId="0" xfId="0" applyFont="1" applyAlignment="1">
      <alignment horizontal="left" vertical="top" wrapText="1"/>
    </xf>
    <xf numFmtId="0" fontId="34" fillId="2" borderId="0" xfId="0" applyFont="1" applyFill="1"/>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005837"/>
      <color rgb="FFFFC000"/>
      <color rgb="FF004200"/>
      <color rgb="FF002A00"/>
      <color rgb="FF24242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134938</xdr:colOff>
      <xdr:row>3</xdr:row>
      <xdr:rowOff>71437</xdr:rowOff>
    </xdr:from>
    <xdr:to>
      <xdr:col>3</xdr:col>
      <xdr:colOff>690563</xdr:colOff>
      <xdr:row>6</xdr:row>
      <xdr:rowOff>10037</xdr:rowOff>
    </xdr:to>
    <xdr:sp macro="" textlink="">
      <xdr:nvSpPr>
        <xdr:cNvPr id="11" name="Rectangle 25">
          <a:extLst>
            <a:ext uri="{FF2B5EF4-FFF2-40B4-BE49-F238E27FC236}">
              <a16:creationId xmlns:a16="http://schemas.microsoft.com/office/drawing/2014/main" id="{9AADE4A1-E3D7-F646-B5AD-C493E723A160}"/>
            </a:ext>
          </a:extLst>
        </xdr:cNvPr>
        <xdr:cNvSpPr/>
      </xdr:nvSpPr>
      <xdr:spPr>
        <a:xfrm>
          <a:off x="134938" y="650875"/>
          <a:ext cx="4111625" cy="510100"/>
        </a:xfrm>
        <a:prstGeom prst="rect">
          <a:avLst/>
        </a:prstGeom>
        <a:ln>
          <a:noFill/>
        </a:ln>
      </xdr:spPr>
      <xdr:txBody>
        <a:bodyPr wrap="square">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nSpc>
              <a:spcPct val="90000"/>
            </a:lnSpc>
          </a:pPr>
          <a:r>
            <a:rPr lang="en-US" sz="1400" cap="all" spc="1000">
              <a:gradFill>
                <a:gsLst>
                  <a:gs pos="0">
                    <a:schemeClr val="accent4"/>
                  </a:gs>
                  <a:gs pos="100000">
                    <a:srgbClr val="FFA000"/>
                  </a:gs>
                </a:gsLst>
                <a:lin ang="10800000" scaled="1"/>
              </a:gradFill>
              <a:latin typeface="Montserrat Medium" pitchFamily="2" charset="77"/>
              <a:cs typeface="Arial Black" panose="020B0604020202020204" pitchFamily="34" charset="0"/>
            </a:rPr>
            <a:t>UN</a:t>
          </a:r>
          <a:r>
            <a:rPr lang="en-US" sz="1400" cap="all" spc="1000" baseline="0">
              <a:gradFill>
                <a:gsLst>
                  <a:gs pos="0">
                    <a:schemeClr val="accent4"/>
                  </a:gs>
                  <a:gs pos="100000">
                    <a:srgbClr val="FFA000"/>
                  </a:gs>
                </a:gsLst>
                <a:lin ang="10800000" scaled="1"/>
              </a:gradFill>
              <a:latin typeface="Montserrat Medium" pitchFamily="2" charset="77"/>
              <a:cs typeface="Arial Black" panose="020B0604020202020204" pitchFamily="34" charset="0"/>
            </a:rPr>
            <a:t> </a:t>
          </a:r>
          <a:r>
            <a:rPr lang="en-US" sz="1400" cap="all" spc="1000">
              <a:gradFill>
                <a:gsLst>
                  <a:gs pos="0">
                    <a:schemeClr val="accent4"/>
                  </a:gs>
                  <a:gs pos="100000">
                    <a:srgbClr val="FFA000"/>
                  </a:gs>
                </a:gsLst>
                <a:lin ang="10800000" scaled="1"/>
              </a:gradFill>
              <a:latin typeface="Montserrat Medium" pitchFamily="2" charset="77"/>
              <a:cs typeface="Arial Black" panose="020B0604020202020204" pitchFamily="34" charset="0"/>
            </a:rPr>
            <a:t>MODELO DE</a:t>
          </a:r>
        </a:p>
        <a:p>
          <a:pPr>
            <a:lnSpc>
              <a:spcPct val="90000"/>
            </a:lnSpc>
          </a:pPr>
          <a:r>
            <a:rPr lang="en-US" sz="1400" b="1" cap="all">
              <a:gradFill>
                <a:gsLst>
                  <a:gs pos="0">
                    <a:schemeClr val="accent4"/>
                  </a:gs>
                  <a:gs pos="100000">
                    <a:srgbClr val="FFA000"/>
                  </a:gs>
                </a:gsLst>
                <a:lin ang="10800000" scaled="1"/>
              </a:gradFill>
              <a:latin typeface="Montserrat Black" pitchFamily="2" charset="77"/>
              <a:cs typeface="Arial Black" panose="020B0604020202020204" pitchFamily="34" charset="0"/>
            </a:rPr>
            <a:t>DESARROLLO SUSTENTABLE</a:t>
          </a:r>
        </a:p>
      </xdr:txBody>
    </xdr:sp>
    <xdr:clientData/>
  </xdr:twoCellAnchor>
  <xdr:twoCellAnchor>
    <xdr:from>
      <xdr:col>0</xdr:col>
      <xdr:colOff>166687</xdr:colOff>
      <xdr:row>0</xdr:row>
      <xdr:rowOff>150813</xdr:rowOff>
    </xdr:from>
    <xdr:to>
      <xdr:col>4</xdr:col>
      <xdr:colOff>41546</xdr:colOff>
      <xdr:row>3</xdr:row>
      <xdr:rowOff>37129</xdr:rowOff>
    </xdr:to>
    <xdr:sp macro="" textlink="">
      <xdr:nvSpPr>
        <xdr:cNvPr id="14" name="Text Placeholder 1">
          <a:extLst>
            <a:ext uri="{FF2B5EF4-FFF2-40B4-BE49-F238E27FC236}">
              <a16:creationId xmlns:a16="http://schemas.microsoft.com/office/drawing/2014/main" id="{EADC9865-B35F-E44D-B5FB-2F054E0E8BE8}"/>
            </a:ext>
          </a:extLst>
        </xdr:cNvPr>
        <xdr:cNvSpPr txBox="1">
          <a:spLocks/>
        </xdr:cNvSpPr>
      </xdr:nvSpPr>
      <xdr:spPr>
        <a:xfrm>
          <a:off x="166687" y="150813"/>
          <a:ext cx="4192859" cy="465754"/>
        </a:xfrm>
        <a:prstGeom prst="rect">
          <a:avLst/>
        </a:prstGeom>
      </xdr:spPr>
      <xdr:txBody>
        <a:bodyPr wrap="square"/>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indent="0">
            <a:lnSpc>
              <a:spcPct val="80000"/>
            </a:lnSpc>
            <a:buNone/>
          </a:pPr>
          <a:r>
            <a:rPr lang="en-US" sz="3200" b="1" cap="all">
              <a:solidFill>
                <a:schemeClr val="bg1"/>
              </a:solidFill>
              <a:latin typeface="Montserrat Black" pitchFamily="2" charset="77"/>
              <a:cs typeface="Arial Black" panose="020B0604020202020204" pitchFamily="34" charset="0"/>
            </a:rPr>
            <a:t>Adecoagro </a:t>
          </a:r>
        </a:p>
      </xdr:txBody>
    </xdr:sp>
    <xdr:clientData/>
  </xdr:twoCellAnchor>
  <xdr:twoCellAnchor>
    <xdr:from>
      <xdr:col>0</xdr:col>
      <xdr:colOff>55564</xdr:colOff>
      <xdr:row>9</xdr:row>
      <xdr:rowOff>63500</xdr:rowOff>
    </xdr:from>
    <xdr:to>
      <xdr:col>0</xdr:col>
      <xdr:colOff>174627</xdr:colOff>
      <xdr:row>9</xdr:row>
      <xdr:rowOff>182563</xdr:rowOff>
    </xdr:to>
    <xdr:sp macro="" textlink="">
      <xdr:nvSpPr>
        <xdr:cNvPr id="2" name="Triángulo isósceles 1">
          <a:extLst>
            <a:ext uri="{FF2B5EF4-FFF2-40B4-BE49-F238E27FC236}">
              <a16:creationId xmlns:a16="http://schemas.microsoft.com/office/drawing/2014/main" id="{936D1231-9C33-41E2-84CE-212E913739D8}"/>
            </a:ext>
          </a:extLst>
        </xdr:cNvPr>
        <xdr:cNvSpPr/>
      </xdr:nvSpPr>
      <xdr:spPr>
        <a:xfrm rot="5400000">
          <a:off x="55564" y="1785938"/>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10</xdr:row>
      <xdr:rowOff>57150</xdr:rowOff>
    </xdr:from>
    <xdr:to>
      <xdr:col>0</xdr:col>
      <xdr:colOff>174627</xdr:colOff>
      <xdr:row>10</xdr:row>
      <xdr:rowOff>176213</xdr:rowOff>
    </xdr:to>
    <xdr:sp macro="" textlink="">
      <xdr:nvSpPr>
        <xdr:cNvPr id="3" name="Triángulo isósceles 2">
          <a:extLst>
            <a:ext uri="{FF2B5EF4-FFF2-40B4-BE49-F238E27FC236}">
              <a16:creationId xmlns:a16="http://schemas.microsoft.com/office/drawing/2014/main" id="{CA153344-335F-4FC7-9E27-F18934DF29B7}"/>
            </a:ext>
          </a:extLst>
        </xdr:cNvPr>
        <xdr:cNvSpPr/>
      </xdr:nvSpPr>
      <xdr:spPr>
        <a:xfrm rot="5400000">
          <a:off x="55564" y="2017713"/>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11</xdr:row>
      <xdr:rowOff>74613</xdr:rowOff>
    </xdr:from>
    <xdr:to>
      <xdr:col>0</xdr:col>
      <xdr:colOff>174627</xdr:colOff>
      <xdr:row>11</xdr:row>
      <xdr:rowOff>193676</xdr:rowOff>
    </xdr:to>
    <xdr:sp macro="" textlink="">
      <xdr:nvSpPr>
        <xdr:cNvPr id="4" name="Triángulo isósceles 3">
          <a:extLst>
            <a:ext uri="{FF2B5EF4-FFF2-40B4-BE49-F238E27FC236}">
              <a16:creationId xmlns:a16="http://schemas.microsoft.com/office/drawing/2014/main" id="{B7DEE42C-4106-4A90-8F94-48F8D417218F}"/>
            </a:ext>
          </a:extLst>
        </xdr:cNvPr>
        <xdr:cNvSpPr/>
      </xdr:nvSpPr>
      <xdr:spPr>
        <a:xfrm rot="5400000">
          <a:off x="55564" y="2273301"/>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12</xdr:row>
      <xdr:rowOff>60326</xdr:rowOff>
    </xdr:from>
    <xdr:to>
      <xdr:col>0</xdr:col>
      <xdr:colOff>174627</xdr:colOff>
      <xdr:row>12</xdr:row>
      <xdr:rowOff>179389</xdr:rowOff>
    </xdr:to>
    <xdr:sp macro="" textlink="">
      <xdr:nvSpPr>
        <xdr:cNvPr id="5" name="Triángulo isósceles 4">
          <a:extLst>
            <a:ext uri="{FF2B5EF4-FFF2-40B4-BE49-F238E27FC236}">
              <a16:creationId xmlns:a16="http://schemas.microsoft.com/office/drawing/2014/main" id="{EF25C2AE-A417-4AAE-899D-A56402B912B2}"/>
            </a:ext>
          </a:extLst>
        </xdr:cNvPr>
        <xdr:cNvSpPr/>
      </xdr:nvSpPr>
      <xdr:spPr>
        <a:xfrm rot="5400000">
          <a:off x="55564" y="2497139"/>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13</xdr:row>
      <xdr:rowOff>63501</xdr:rowOff>
    </xdr:from>
    <xdr:to>
      <xdr:col>0</xdr:col>
      <xdr:colOff>174627</xdr:colOff>
      <xdr:row>13</xdr:row>
      <xdr:rowOff>182564</xdr:rowOff>
    </xdr:to>
    <xdr:sp macro="" textlink="">
      <xdr:nvSpPr>
        <xdr:cNvPr id="7" name="Triángulo isósceles 6">
          <a:extLst>
            <a:ext uri="{FF2B5EF4-FFF2-40B4-BE49-F238E27FC236}">
              <a16:creationId xmlns:a16="http://schemas.microsoft.com/office/drawing/2014/main" id="{FADC6DF3-B1E6-4B7B-8A0F-BF430E4A7D8F}"/>
            </a:ext>
          </a:extLst>
        </xdr:cNvPr>
        <xdr:cNvSpPr/>
      </xdr:nvSpPr>
      <xdr:spPr>
        <a:xfrm rot="5400000">
          <a:off x="55564" y="2976564"/>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14</xdr:row>
      <xdr:rowOff>41276</xdr:rowOff>
    </xdr:from>
    <xdr:to>
      <xdr:col>0</xdr:col>
      <xdr:colOff>174627</xdr:colOff>
      <xdr:row>14</xdr:row>
      <xdr:rowOff>160339</xdr:rowOff>
    </xdr:to>
    <xdr:sp macro="" textlink="">
      <xdr:nvSpPr>
        <xdr:cNvPr id="8" name="Triángulo isósceles 7">
          <a:extLst>
            <a:ext uri="{FF2B5EF4-FFF2-40B4-BE49-F238E27FC236}">
              <a16:creationId xmlns:a16="http://schemas.microsoft.com/office/drawing/2014/main" id="{37497D22-4BB2-422E-965D-E41F92AA97F3}"/>
            </a:ext>
          </a:extLst>
        </xdr:cNvPr>
        <xdr:cNvSpPr/>
      </xdr:nvSpPr>
      <xdr:spPr>
        <a:xfrm rot="5400000">
          <a:off x="55564" y="3192464"/>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editAs="oneCell">
    <xdr:from>
      <xdr:col>4</xdr:col>
      <xdr:colOff>1055688</xdr:colOff>
      <xdr:row>0</xdr:row>
      <xdr:rowOff>31750</xdr:rowOff>
    </xdr:from>
    <xdr:to>
      <xdr:col>9</xdr:col>
      <xdr:colOff>20638</xdr:colOff>
      <xdr:row>20</xdr:row>
      <xdr:rowOff>650875</xdr:rowOff>
    </xdr:to>
    <xdr:pic>
      <xdr:nvPicPr>
        <xdr:cNvPr id="6" name="Imagen 5">
          <a:extLst>
            <a:ext uri="{FF2B5EF4-FFF2-40B4-BE49-F238E27FC236}">
              <a16:creationId xmlns:a16="http://schemas.microsoft.com/office/drawing/2014/main" id="{EEC250F0-2E66-49C6-B16F-EE04E4C83C8D}"/>
            </a:ext>
          </a:extLst>
        </xdr:cNvPr>
        <xdr:cNvPicPr>
          <a:picLocks noChangeAspect="1"/>
        </xdr:cNvPicPr>
      </xdr:nvPicPr>
      <xdr:blipFill rotWithShape="1">
        <a:blip xmlns:r="http://schemas.openxmlformats.org/officeDocument/2006/relationships" r:embed="rId1"/>
        <a:srcRect r="14800"/>
        <a:stretch>
          <a:fillRect/>
        </a:stretch>
      </xdr:blipFill>
      <xdr:spPr>
        <a:xfrm>
          <a:off x="6159501" y="31750"/>
          <a:ext cx="3441700" cy="4635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O:\Sustentabilidad\14.%20ESG\Sustainability%20Web\ESG%20WEB%20TRACKER\2025\Adecoagro_ESG_indicators_tracker-2025.xlsx" TargetMode="External"/><Relationship Id="rId1" Type="http://schemas.openxmlformats.org/officeDocument/2006/relationships/externalLinkPath" Target="Adecoagro_ESG_indicators_tracker-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staintability Tracker"/>
      <sheetName val="Financial &amp; Operational"/>
      <sheetName val="Environmental"/>
      <sheetName val="Social"/>
      <sheetName val="Governance"/>
    </sheetNames>
    <sheetDataSet>
      <sheetData sheetId="0" refreshError="1"/>
      <sheetData sheetId="1">
        <row r="4">
          <cell r="C4">
            <v>848</v>
          </cell>
          <cell r="D4">
            <v>796</v>
          </cell>
          <cell r="E4">
            <v>1070</v>
          </cell>
          <cell r="F4">
            <v>1324.4</v>
          </cell>
          <cell r="G4">
            <v>1420.4</v>
          </cell>
          <cell r="H4">
            <v>1448</v>
          </cell>
          <cell r="I4">
            <v>1413.635</v>
          </cell>
        </row>
      </sheetData>
      <sheetData sheetId="2" refreshError="1"/>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ustainability.adecoagro.com/certificaciones/" TargetMode="External"/><Relationship Id="rId1" Type="http://schemas.openxmlformats.org/officeDocument/2006/relationships/hyperlink" Target="https://sustainability.adecoagro.com/politicas/"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B67BC-C26B-4031-9668-DA1307B61B86}">
  <dimension ref="A1:J22"/>
  <sheetViews>
    <sheetView showGridLines="0" tabSelected="1" zoomScale="80" zoomScaleNormal="80" workbookViewId="0">
      <selection activeCell="E2" sqref="E2"/>
    </sheetView>
  </sheetViews>
  <sheetFormatPr baseColWidth="10" defaultColWidth="0" defaultRowHeight="15" zeroHeight="1" x14ac:dyDescent="0.4"/>
  <cols>
    <col min="1" max="1" width="2.81640625" style="42" customWidth="1"/>
    <col min="2" max="2" width="40" style="42" customWidth="1"/>
    <col min="3" max="3" width="10.90625" style="42" customWidth="1"/>
    <col min="4" max="4" width="19.36328125" style="42" customWidth="1"/>
    <col min="5" max="5" width="20.453125" style="42" customWidth="1"/>
    <col min="6" max="9" width="10.90625" style="42" customWidth="1"/>
    <col min="10" max="10" width="2.26953125" style="42" customWidth="1"/>
    <col min="11" max="16384" width="10.90625" style="42" hidden="1"/>
  </cols>
  <sheetData>
    <row r="1" spans="1:8" ht="14.5" customHeight="1" x14ac:dyDescent="0.4"/>
    <row r="2" spans="1:8" ht="16.5" customHeight="1" x14ac:dyDescent="1.1000000000000001">
      <c r="B2" s="59"/>
    </row>
    <row r="3" spans="1:8" x14ac:dyDescent="0.4"/>
    <row r="4" spans="1:8" x14ac:dyDescent="0.4">
      <c r="A4" s="54"/>
      <c r="B4" s="54"/>
      <c r="C4" s="54"/>
      <c r="D4" s="54"/>
      <c r="E4" s="54"/>
      <c r="F4" s="54"/>
      <c r="G4" s="54"/>
      <c r="H4" s="54"/>
    </row>
    <row r="5" spans="1:8" x14ac:dyDescent="0.4">
      <c r="A5" s="54"/>
      <c r="B5" s="54"/>
      <c r="C5" s="54"/>
      <c r="D5" s="54"/>
      <c r="E5" s="54"/>
      <c r="F5" s="54"/>
      <c r="G5" s="54"/>
      <c r="H5" s="54"/>
    </row>
    <row r="6" spans="1:8" x14ac:dyDescent="0.4">
      <c r="A6" s="54"/>
      <c r="B6" s="54"/>
      <c r="C6" s="54"/>
      <c r="D6" s="54"/>
      <c r="E6" s="54"/>
      <c r="F6" s="54"/>
      <c r="G6" s="54"/>
      <c r="H6" s="54"/>
    </row>
    <row r="7" spans="1:8" x14ac:dyDescent="0.4">
      <c r="A7" s="54"/>
      <c r="C7" s="57"/>
      <c r="D7" s="57"/>
      <c r="E7" s="54"/>
      <c r="F7" s="54"/>
      <c r="G7" s="54"/>
      <c r="H7" s="54"/>
    </row>
    <row r="8" spans="1:8" ht="18.5" x14ac:dyDescent="0.5">
      <c r="A8" s="54"/>
      <c r="B8" s="127" t="s">
        <v>114</v>
      </c>
      <c r="C8" s="57"/>
      <c r="D8" s="57"/>
      <c r="E8" s="54"/>
      <c r="F8" s="54"/>
      <c r="G8" s="54"/>
      <c r="H8" s="54"/>
    </row>
    <row r="9" spans="1:8" x14ac:dyDescent="0.4">
      <c r="A9" s="54"/>
      <c r="B9" s="57"/>
      <c r="C9" s="57"/>
      <c r="D9" s="57"/>
      <c r="E9" s="54"/>
      <c r="F9" s="54"/>
      <c r="G9" s="54"/>
      <c r="H9" s="54"/>
    </row>
    <row r="10" spans="1:8" s="44" customFormat="1" ht="19" customHeight="1" x14ac:dyDescent="0.35">
      <c r="A10" s="55"/>
      <c r="B10" s="41" t="s">
        <v>17</v>
      </c>
      <c r="C10" s="58" t="s">
        <v>24</v>
      </c>
      <c r="D10" s="41"/>
      <c r="E10" s="55"/>
      <c r="F10" s="55"/>
      <c r="G10" s="55"/>
      <c r="H10" s="55"/>
    </row>
    <row r="11" spans="1:8" s="44" customFormat="1" ht="19" customHeight="1" x14ac:dyDescent="0.35">
      <c r="A11" s="55"/>
      <c r="B11" s="41" t="s">
        <v>18</v>
      </c>
      <c r="C11" s="58" t="s">
        <v>24</v>
      </c>
      <c r="D11" s="41"/>
      <c r="E11" s="55"/>
      <c r="F11" s="55"/>
      <c r="G11" s="55"/>
      <c r="H11" s="55"/>
    </row>
    <row r="12" spans="1:8" s="44" customFormat="1" ht="19" customHeight="1" x14ac:dyDescent="0.35">
      <c r="A12" s="55"/>
      <c r="B12" s="41" t="s">
        <v>19</v>
      </c>
      <c r="C12" s="58" t="s">
        <v>24</v>
      </c>
      <c r="D12" s="41"/>
      <c r="E12" s="55"/>
      <c r="F12" s="55"/>
      <c r="G12" s="55"/>
      <c r="H12" s="55"/>
    </row>
    <row r="13" spans="1:8" s="44" customFormat="1" ht="19" customHeight="1" x14ac:dyDescent="0.35">
      <c r="A13" s="55"/>
      <c r="B13" s="41" t="s">
        <v>20</v>
      </c>
      <c r="C13" s="58" t="s">
        <v>24</v>
      </c>
      <c r="D13" s="41"/>
      <c r="E13" s="55"/>
      <c r="F13" s="55"/>
      <c r="G13" s="55"/>
      <c r="H13" s="55"/>
    </row>
    <row r="14" spans="1:8" s="44" customFormat="1" ht="19" customHeight="1" x14ac:dyDescent="0.35">
      <c r="A14" s="55"/>
      <c r="B14" s="41" t="s">
        <v>21</v>
      </c>
      <c r="C14" s="58" t="s">
        <v>24</v>
      </c>
      <c r="D14" s="41"/>
      <c r="E14" s="55"/>
      <c r="F14" s="55"/>
      <c r="G14" s="55"/>
      <c r="H14" s="55"/>
    </row>
    <row r="15" spans="1:8" x14ac:dyDescent="0.4">
      <c r="A15" s="54"/>
      <c r="B15" s="41" t="s">
        <v>22</v>
      </c>
      <c r="C15" s="58" t="s">
        <v>24</v>
      </c>
      <c r="D15" s="57"/>
      <c r="E15" s="54"/>
      <c r="F15" s="54"/>
      <c r="G15" s="54"/>
      <c r="H15" s="54"/>
    </row>
    <row r="16" spans="1:8" x14ac:dyDescent="0.4">
      <c r="A16" s="54"/>
      <c r="B16" s="57"/>
      <c r="C16" s="57"/>
      <c r="D16" s="57"/>
      <c r="E16" s="54"/>
      <c r="F16" s="54"/>
      <c r="G16" s="54"/>
      <c r="H16" s="54"/>
    </row>
    <row r="17" spans="1:8" x14ac:dyDescent="0.4">
      <c r="A17" s="54"/>
      <c r="B17" s="57" t="s">
        <v>13</v>
      </c>
      <c r="C17" s="57"/>
      <c r="D17" s="57"/>
      <c r="E17" s="54"/>
      <c r="F17" s="54"/>
      <c r="G17" s="54"/>
      <c r="H17" s="54"/>
    </row>
    <row r="18" spans="1:8" x14ac:dyDescent="0.4">
      <c r="A18" s="54"/>
      <c r="B18" s="57" t="s">
        <v>23</v>
      </c>
      <c r="C18" s="57"/>
      <c r="D18" s="57"/>
      <c r="E18" s="54"/>
      <c r="F18" s="54"/>
      <c r="G18" s="54"/>
      <c r="H18" s="54"/>
    </row>
    <row r="19" spans="1:8" ht="8" customHeight="1" x14ac:dyDescent="0.4">
      <c r="A19" s="54"/>
      <c r="C19" s="54"/>
      <c r="D19" s="54"/>
      <c r="E19" s="54"/>
      <c r="F19" s="54"/>
      <c r="G19" s="54"/>
      <c r="H19" s="54"/>
    </row>
    <row r="20" spans="1:8" x14ac:dyDescent="0.4">
      <c r="A20" s="54"/>
      <c r="B20" s="56" t="s">
        <v>128</v>
      </c>
      <c r="C20" s="54"/>
      <c r="D20" s="54"/>
      <c r="E20" s="54"/>
      <c r="F20" s="54"/>
      <c r="G20" s="54"/>
      <c r="H20" s="54"/>
    </row>
    <row r="21" spans="1:8" ht="57.5" customHeight="1" x14ac:dyDescent="0.4">
      <c r="A21" s="54"/>
      <c r="B21" s="163" t="s">
        <v>153</v>
      </c>
      <c r="C21" s="163"/>
      <c r="D21" s="163"/>
      <c r="E21" s="163"/>
      <c r="F21" s="54"/>
      <c r="G21" s="54"/>
      <c r="H21" s="54"/>
    </row>
    <row r="22" spans="1:8" ht="5" hidden="1" customHeight="1" x14ac:dyDescent="0.4"/>
  </sheetData>
  <mergeCells count="1">
    <mergeCell ref="B21:E21"/>
  </mergeCells>
  <hyperlinks>
    <hyperlink ref="C10" location="'Financiero &amp; Operacional'!A1" display="hacé click acá" xr:uid="{41D617D6-EC92-4678-8586-151027C16B0A}"/>
    <hyperlink ref="C11" location="Ambiental!A1" display="hacé click acá" xr:uid="{2B408C66-3029-4181-86ED-962C18A95812}"/>
    <hyperlink ref="C12" location="Social!A1" display="hacé click acá" xr:uid="{E8DCB53E-5C18-43D4-87A8-EEC43A83FD7B}"/>
    <hyperlink ref="C13" location="Gobernanza!A1" display="hacé click acá" xr:uid="{A793D8C7-875E-470D-91D2-3912C9225BE2}"/>
    <hyperlink ref="C14" r:id="rId1" xr:uid="{4B2CC5C0-A9F8-4BD5-BA6A-FE6FCE0EBF14}"/>
    <hyperlink ref="C15" r:id="rId2" xr:uid="{CF74E194-3850-4E5B-B70B-DA0630D12FA8}"/>
  </hyperlinks>
  <pageMargins left="0.7" right="0.7" top="0.75" bottom="0.75" header="0.3" footer="0.3"/>
  <pageSetup paperSize="9" orientation="portrait"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3AF1C-E376-4DF1-8722-DB95EF730B3D}">
  <dimension ref="A1:K39"/>
  <sheetViews>
    <sheetView showGridLines="0" zoomScale="70" zoomScaleNormal="70" zoomScaleSheetLayoutView="70" workbookViewId="0">
      <pane ySplit="2" topLeftCell="A3" activePane="bottomLeft" state="frozen"/>
      <selection pane="bottomLeft" activeCell="J32" sqref="J32"/>
    </sheetView>
  </sheetViews>
  <sheetFormatPr baseColWidth="10" defaultColWidth="0" defaultRowHeight="15" zeroHeight="1" x14ac:dyDescent="0.4"/>
  <cols>
    <col min="1" max="1" width="63.6328125" style="1" customWidth="1"/>
    <col min="2" max="2" width="22.26953125" style="1" customWidth="1"/>
    <col min="3" max="9" width="15.54296875" style="1" customWidth="1"/>
    <col min="10" max="10" width="21" style="1" customWidth="1"/>
    <col min="11" max="11" width="2.7265625" style="1" customWidth="1"/>
    <col min="12" max="16384" width="4.81640625" style="1" hidden="1"/>
  </cols>
  <sheetData>
    <row r="1" spans="1:11" s="123" customFormat="1" ht="18.5" x14ac:dyDescent="0.5">
      <c r="A1" s="124" t="s">
        <v>25</v>
      </c>
      <c r="K1" s="1"/>
    </row>
    <row r="2" spans="1:11" s="2" customFormat="1" ht="14.5" customHeight="1" x14ac:dyDescent="0.4">
      <c r="A2" s="39" t="s">
        <v>26</v>
      </c>
      <c r="B2" s="39" t="s">
        <v>27</v>
      </c>
      <c r="C2" s="39">
        <v>2019</v>
      </c>
      <c r="D2" s="39">
        <v>2020</v>
      </c>
      <c r="E2" s="39">
        <v>2021</v>
      </c>
      <c r="F2" s="39">
        <v>2022</v>
      </c>
      <c r="G2" s="39">
        <v>2023</v>
      </c>
      <c r="H2" s="39">
        <v>2024</v>
      </c>
      <c r="I2" s="158" t="s">
        <v>152</v>
      </c>
      <c r="J2" s="150" t="s">
        <v>155</v>
      </c>
    </row>
    <row r="3" spans="1:11" s="45" customFormat="1" ht="16" x14ac:dyDescent="0.4">
      <c r="A3" s="99" t="s">
        <v>154</v>
      </c>
      <c r="B3" s="99"/>
      <c r="C3" s="99"/>
      <c r="D3" s="99"/>
      <c r="E3" s="99"/>
      <c r="F3" s="99"/>
      <c r="G3" s="99"/>
      <c r="H3" s="99"/>
      <c r="I3" s="99"/>
      <c r="J3" s="99"/>
    </row>
    <row r="4" spans="1:11" s="2" customFormat="1" x14ac:dyDescent="0.4">
      <c r="A4" s="105" t="s">
        <v>29</v>
      </c>
      <c r="B4" s="105" t="s">
        <v>31</v>
      </c>
      <c r="C4" s="105">
        <v>848</v>
      </c>
      <c r="D4" s="105">
        <v>796</v>
      </c>
      <c r="E4" s="106">
        <v>1070</v>
      </c>
      <c r="F4" s="106">
        <v>1324.4</v>
      </c>
      <c r="G4" s="106">
        <v>1420.4</v>
      </c>
      <c r="H4" s="106">
        <v>1448</v>
      </c>
      <c r="I4" s="106">
        <v>1413.635</v>
      </c>
      <c r="J4" s="151">
        <v>1984.127</v>
      </c>
    </row>
    <row r="5" spans="1:11" x14ac:dyDescent="0.4">
      <c r="A5" s="32" t="s">
        <v>30</v>
      </c>
      <c r="B5" s="1" t="s">
        <v>31</v>
      </c>
      <c r="C5" s="1">
        <v>488</v>
      </c>
      <c r="D5" s="1">
        <v>385</v>
      </c>
      <c r="E5" s="1">
        <v>534</v>
      </c>
      <c r="F5" s="75">
        <v>603.5</v>
      </c>
      <c r="G5" s="75">
        <v>720.13</v>
      </c>
      <c r="H5" s="75">
        <v>679.61</v>
      </c>
      <c r="I5" s="75">
        <v>624.59900000000005</v>
      </c>
      <c r="J5" s="152">
        <f>+I5</f>
        <v>624.59900000000005</v>
      </c>
    </row>
    <row r="6" spans="1:11" x14ac:dyDescent="0.4">
      <c r="A6" s="32" t="s">
        <v>16</v>
      </c>
      <c r="B6" s="1" t="s">
        <v>31</v>
      </c>
      <c r="C6" s="1">
        <v>360</v>
      </c>
      <c r="D6" s="1">
        <v>411</v>
      </c>
      <c r="E6" s="1">
        <v>536</v>
      </c>
      <c r="F6" s="75">
        <v>720.9</v>
      </c>
      <c r="G6" s="75">
        <v>700.28</v>
      </c>
      <c r="H6" s="75">
        <v>768.42</v>
      </c>
      <c r="I6" s="75">
        <v>757.88900000000001</v>
      </c>
      <c r="J6" s="152">
        <f>+I6</f>
        <v>757.88900000000001</v>
      </c>
    </row>
    <row r="7" spans="1:11" x14ac:dyDescent="0.4">
      <c r="A7" s="32" t="s">
        <v>129</v>
      </c>
      <c r="B7" s="1" t="s">
        <v>31</v>
      </c>
      <c r="F7" s="75"/>
      <c r="G7" s="75"/>
      <c r="H7" s="75"/>
      <c r="I7" s="75">
        <v>31.146999999999998</v>
      </c>
      <c r="J7" s="152">
        <v>601.63900000000001</v>
      </c>
    </row>
    <row r="8" spans="1:11" x14ac:dyDescent="0.4">
      <c r="A8" s="30"/>
    </row>
    <row r="9" spans="1:11" s="2" customFormat="1" x14ac:dyDescent="0.4">
      <c r="A9" s="105" t="s">
        <v>113</v>
      </c>
      <c r="B9" s="105" t="s">
        <v>31</v>
      </c>
      <c r="C9" s="105">
        <v>305</v>
      </c>
      <c r="D9" s="105">
        <v>342</v>
      </c>
      <c r="E9" s="105">
        <v>437</v>
      </c>
      <c r="F9" s="107">
        <v>432.8</v>
      </c>
      <c r="G9" s="107">
        <v>476.6</v>
      </c>
      <c r="H9" s="107">
        <v>444.26100000000002</v>
      </c>
      <c r="I9" s="107">
        <v>276.70699999999999</v>
      </c>
      <c r="J9" s="153">
        <v>467.15899999999999</v>
      </c>
    </row>
    <row r="10" spans="1:11" x14ac:dyDescent="0.4">
      <c r="A10" s="32" t="s">
        <v>30</v>
      </c>
      <c r="B10" s="1" t="s">
        <v>31</v>
      </c>
      <c r="C10" s="1">
        <v>253</v>
      </c>
      <c r="D10" s="1">
        <v>254</v>
      </c>
      <c r="E10" s="1">
        <v>335</v>
      </c>
      <c r="F10" s="75">
        <v>373.8</v>
      </c>
      <c r="G10" s="75">
        <v>395.6</v>
      </c>
      <c r="H10" s="75">
        <v>364.16</v>
      </c>
      <c r="I10" s="75">
        <v>291.53800000000001</v>
      </c>
      <c r="J10" s="152">
        <f>+I10</f>
        <v>291.53800000000001</v>
      </c>
    </row>
    <row r="11" spans="1:11" x14ac:dyDescent="0.4">
      <c r="A11" s="32" t="s">
        <v>16</v>
      </c>
      <c r="B11" s="1" t="s">
        <v>31</v>
      </c>
      <c r="C11" s="1">
        <v>72</v>
      </c>
      <c r="D11" s="1">
        <v>107</v>
      </c>
      <c r="E11" s="1">
        <v>124</v>
      </c>
      <c r="F11" s="75">
        <v>82.9</v>
      </c>
      <c r="G11" s="75">
        <v>103.3</v>
      </c>
      <c r="H11" s="75">
        <v>103</v>
      </c>
      <c r="I11" s="75">
        <v>17.817</v>
      </c>
      <c r="J11" s="152">
        <f>+I11</f>
        <v>17.817</v>
      </c>
    </row>
    <row r="12" spans="1:11" x14ac:dyDescent="0.4">
      <c r="A12" s="32" t="s">
        <v>129</v>
      </c>
      <c r="B12" s="1" t="s">
        <v>31</v>
      </c>
      <c r="F12" s="75"/>
      <c r="G12" s="75"/>
      <c r="H12" s="75"/>
      <c r="I12" s="75">
        <v>6.0940000000000003</v>
      </c>
      <c r="J12" s="152">
        <v>196.54599999999999</v>
      </c>
    </row>
    <row r="13" spans="1:11" x14ac:dyDescent="0.4">
      <c r="A13" s="69" t="s">
        <v>32</v>
      </c>
      <c r="B13" s="8" t="s">
        <v>31</v>
      </c>
      <c r="C13" s="8">
        <v>-20</v>
      </c>
      <c r="D13" s="8">
        <v>-19</v>
      </c>
      <c r="E13" s="8">
        <v>-22</v>
      </c>
      <c r="F13" s="76">
        <v>-23.8</v>
      </c>
      <c r="G13" s="76">
        <v>-22.4</v>
      </c>
      <c r="H13" s="76">
        <v>-22.899000000000001</v>
      </c>
      <c r="I13" s="76">
        <v>-38.741999999999997</v>
      </c>
      <c r="J13" s="154">
        <f>+I13</f>
        <v>-38.741999999999997</v>
      </c>
    </row>
    <row r="14" spans="1:11" x14ac:dyDescent="0.4">
      <c r="A14" s="32"/>
      <c r="F14" s="75"/>
      <c r="G14" s="75"/>
      <c r="H14" s="75"/>
      <c r="I14" s="75"/>
      <c r="J14" s="75"/>
    </row>
    <row r="15" spans="1:11" s="2" customFormat="1" x14ac:dyDescent="0.4">
      <c r="A15" s="105" t="s">
        <v>121</v>
      </c>
      <c r="B15" s="140"/>
      <c r="C15" s="105"/>
      <c r="D15" s="105"/>
      <c r="E15" s="105"/>
      <c r="F15" s="107"/>
      <c r="G15" s="107"/>
      <c r="H15" s="107"/>
      <c r="I15" s="107"/>
      <c r="J15" s="155"/>
    </row>
    <row r="16" spans="1:11" x14ac:dyDescent="0.4">
      <c r="A16" s="32" t="s">
        <v>122</v>
      </c>
      <c r="B16" s="7" t="s">
        <v>151</v>
      </c>
      <c r="C16" s="4">
        <v>398014</v>
      </c>
      <c r="D16" s="4">
        <v>226496</v>
      </c>
      <c r="E16" s="4">
        <v>325534</v>
      </c>
      <c r="F16" s="4">
        <v>416347</v>
      </c>
      <c r="G16" s="4">
        <v>277714</v>
      </c>
      <c r="H16" s="4">
        <v>288396</v>
      </c>
      <c r="I16" s="4">
        <v>356789</v>
      </c>
      <c r="J16" s="4"/>
    </row>
    <row r="17" spans="1:11" x14ac:dyDescent="0.4">
      <c r="A17" s="32" t="s">
        <v>123</v>
      </c>
      <c r="B17" s="137" t="s">
        <v>3</v>
      </c>
      <c r="C17" s="138">
        <v>0.46949731346100537</v>
      </c>
      <c r="D17" s="138">
        <v>0.28444623054993912</v>
      </c>
      <c r="E17" s="138">
        <v>0.3052753192630645</v>
      </c>
      <c r="F17" s="139">
        <v>0.31451618716134144</v>
      </c>
      <c r="G17" s="139">
        <v>0.19551568622757526</v>
      </c>
      <c r="H17" s="139">
        <v>0.1991641068705664</v>
      </c>
      <c r="I17" s="139">
        <v>0.26024946205186184</v>
      </c>
      <c r="J17" s="156"/>
    </row>
    <row r="18" spans="1:11" x14ac:dyDescent="0.4">
      <c r="A18" s="30"/>
      <c r="C18" s="3"/>
    </row>
    <row r="19" spans="1:11" s="45" customFormat="1" x14ac:dyDescent="0.4">
      <c r="A19" s="99" t="s">
        <v>28</v>
      </c>
      <c r="B19" s="99"/>
      <c r="C19" s="99"/>
      <c r="D19" s="99"/>
      <c r="E19" s="99"/>
      <c r="F19" s="99"/>
      <c r="G19" s="99"/>
      <c r="H19" s="99"/>
      <c r="I19" s="99"/>
      <c r="J19" s="64"/>
    </row>
    <row r="20" spans="1:11" s="45" customFormat="1" x14ac:dyDescent="0.4">
      <c r="A20" s="64"/>
      <c r="B20" s="64"/>
      <c r="C20" s="64"/>
      <c r="D20" s="64"/>
      <c r="E20" s="64"/>
      <c r="F20" s="64"/>
      <c r="G20" s="64"/>
      <c r="H20" s="64"/>
      <c r="I20" s="64"/>
      <c r="J20" s="64"/>
    </row>
    <row r="21" spans="1:11" s="64" customFormat="1" x14ac:dyDescent="0.4">
      <c r="A21" s="105" t="s">
        <v>41</v>
      </c>
      <c r="B21" s="105"/>
      <c r="C21" s="105"/>
      <c r="D21" s="105"/>
      <c r="E21" s="105"/>
      <c r="F21" s="105"/>
      <c r="G21" s="105"/>
      <c r="H21" s="105"/>
      <c r="I21" s="105"/>
    </row>
    <row r="22" spans="1:11" s="45" customFormat="1" x14ac:dyDescent="0.4">
      <c r="A22" s="6" t="s">
        <v>33</v>
      </c>
      <c r="B22" s="6" t="s">
        <v>37</v>
      </c>
      <c r="C22" s="6">
        <v>10.8</v>
      </c>
      <c r="D22" s="6">
        <v>11.1</v>
      </c>
      <c r="E22" s="6">
        <v>10.9</v>
      </c>
      <c r="F22" s="77">
        <v>10.48</v>
      </c>
      <c r="G22" s="77">
        <v>12.5</v>
      </c>
      <c r="H22" s="77">
        <v>12.8</v>
      </c>
      <c r="I22" s="77">
        <v>12.1</v>
      </c>
      <c r="J22" s="77"/>
      <c r="K22" s="6"/>
    </row>
    <row r="23" spans="1:11" s="45" customFormat="1" x14ac:dyDescent="0.4">
      <c r="A23" s="6" t="s">
        <v>34</v>
      </c>
      <c r="B23" s="6" t="s">
        <v>38</v>
      </c>
      <c r="C23" s="6">
        <v>120</v>
      </c>
      <c r="D23" s="6">
        <v>145</v>
      </c>
      <c r="E23" s="6">
        <v>173</v>
      </c>
      <c r="F23" s="47">
        <v>185.6</v>
      </c>
      <c r="G23" s="47">
        <v>199.9</v>
      </c>
      <c r="H23" s="47">
        <v>199.1</v>
      </c>
      <c r="I23" s="47">
        <v>197</v>
      </c>
      <c r="J23" s="47"/>
      <c r="K23" s="6"/>
    </row>
    <row r="24" spans="1:11" s="45" customFormat="1" x14ac:dyDescent="0.4">
      <c r="A24" s="6" t="s">
        <v>35</v>
      </c>
      <c r="B24" s="6" t="s">
        <v>39</v>
      </c>
      <c r="C24" s="6">
        <v>239</v>
      </c>
      <c r="D24" s="6">
        <v>278</v>
      </c>
      <c r="E24" s="6">
        <v>347</v>
      </c>
      <c r="F24" s="47">
        <v>416.7</v>
      </c>
      <c r="G24" s="47">
        <v>354.1</v>
      </c>
      <c r="H24" s="47">
        <v>357.98</v>
      </c>
      <c r="I24" s="47">
        <v>513.88499999999999</v>
      </c>
      <c r="J24" s="47"/>
      <c r="K24" s="6"/>
    </row>
    <row r="25" spans="1:11" s="45" customFormat="1" x14ac:dyDescent="0.4">
      <c r="A25" s="70" t="s">
        <v>36</v>
      </c>
      <c r="B25" s="70" t="s">
        <v>39</v>
      </c>
      <c r="C25" s="70">
        <v>652</v>
      </c>
      <c r="D25" s="70">
        <v>720</v>
      </c>
      <c r="E25" s="70">
        <v>733</v>
      </c>
      <c r="F25" s="78">
        <v>769.5</v>
      </c>
      <c r="G25" s="78">
        <v>483.9</v>
      </c>
      <c r="H25" s="78">
        <v>743.51</v>
      </c>
      <c r="I25" s="78">
        <v>732</v>
      </c>
      <c r="J25" s="47"/>
      <c r="K25" s="6"/>
    </row>
    <row r="26" spans="1:11" s="45" customFormat="1" x14ac:dyDescent="0.4">
      <c r="A26" s="6"/>
      <c r="B26" s="6"/>
      <c r="C26" s="6"/>
      <c r="D26" s="6"/>
      <c r="E26" s="6"/>
      <c r="F26" s="6"/>
      <c r="G26" s="6"/>
      <c r="H26" s="6"/>
      <c r="I26" s="6"/>
      <c r="J26" s="6"/>
      <c r="K26" s="6"/>
    </row>
    <row r="27" spans="1:11" s="45" customFormat="1" x14ac:dyDescent="0.4">
      <c r="A27" s="105" t="s">
        <v>40</v>
      </c>
      <c r="B27" s="108"/>
      <c r="C27" s="108"/>
      <c r="D27" s="108"/>
      <c r="E27" s="108"/>
      <c r="F27" s="108"/>
      <c r="G27" s="108"/>
      <c r="H27" s="108"/>
      <c r="I27" s="108"/>
      <c r="J27" s="6"/>
      <c r="K27" s="6"/>
    </row>
    <row r="28" spans="1:11" s="45" customFormat="1" ht="16" x14ac:dyDescent="0.4">
      <c r="A28" s="6" t="s">
        <v>156</v>
      </c>
      <c r="B28" s="6" t="s">
        <v>39</v>
      </c>
      <c r="C28" s="6">
        <v>177</v>
      </c>
      <c r="D28" s="6">
        <v>185</v>
      </c>
      <c r="E28" s="6">
        <v>200</v>
      </c>
      <c r="F28" s="6">
        <v>251</v>
      </c>
      <c r="G28" s="47">
        <v>280</v>
      </c>
      <c r="H28" s="47">
        <v>277</v>
      </c>
      <c r="I28" s="47">
        <v>295.98</v>
      </c>
      <c r="J28" s="47"/>
      <c r="K28" s="6"/>
    </row>
    <row r="29" spans="1:11" s="45" customFormat="1" x14ac:dyDescent="0.4">
      <c r="A29" s="6" t="s">
        <v>42</v>
      </c>
      <c r="B29" s="6" t="s">
        <v>38</v>
      </c>
      <c r="C29" s="47">
        <v>183.4</v>
      </c>
      <c r="D29" s="47">
        <v>297.60000000000002</v>
      </c>
      <c r="E29" s="47">
        <v>352.5</v>
      </c>
      <c r="F29" s="47">
        <v>359.4</v>
      </c>
      <c r="G29" s="47">
        <v>351.8</v>
      </c>
      <c r="H29" s="47">
        <v>354.46</v>
      </c>
      <c r="I29" s="47">
        <v>411.72</v>
      </c>
      <c r="J29" s="47"/>
      <c r="K29" s="6"/>
    </row>
    <row r="30" spans="1:11" s="45" customFormat="1" x14ac:dyDescent="0.4">
      <c r="A30" s="6" t="s">
        <v>43</v>
      </c>
      <c r="B30" s="6" t="s">
        <v>45</v>
      </c>
      <c r="C30" s="46">
        <v>213256</v>
      </c>
      <c r="D30" s="46">
        <v>646981</v>
      </c>
      <c r="E30" s="46">
        <v>546819</v>
      </c>
      <c r="F30" s="46">
        <v>481919</v>
      </c>
      <c r="G30" s="46">
        <v>805608</v>
      </c>
      <c r="H30" s="46">
        <v>832389</v>
      </c>
      <c r="I30" s="46">
        <v>600383</v>
      </c>
      <c r="J30" s="46"/>
      <c r="K30" s="6"/>
    </row>
    <row r="31" spans="1:11" s="64" customFormat="1" x14ac:dyDescent="0.4">
      <c r="A31" s="70" t="s">
        <v>44</v>
      </c>
      <c r="B31" s="70" t="s">
        <v>6</v>
      </c>
      <c r="C31" s="71">
        <v>756494</v>
      </c>
      <c r="D31" s="71">
        <v>502170</v>
      </c>
      <c r="E31" s="71">
        <v>534603</v>
      </c>
      <c r="F31" s="71">
        <v>540231</v>
      </c>
      <c r="G31" s="71">
        <v>522508</v>
      </c>
      <c r="H31" s="71">
        <v>532715</v>
      </c>
      <c r="I31" s="71">
        <v>588004</v>
      </c>
      <c r="J31" s="46"/>
      <c r="K31" s="6"/>
    </row>
    <row r="32" spans="1:11" s="45" customFormat="1" x14ac:dyDescent="0.4">
      <c r="A32" s="6"/>
      <c r="B32" s="6"/>
      <c r="C32" s="6"/>
      <c r="D32" s="6"/>
      <c r="E32" s="6"/>
      <c r="F32" s="6"/>
      <c r="G32" s="6"/>
      <c r="H32" s="6"/>
      <c r="I32" s="6"/>
      <c r="J32" s="6"/>
      <c r="K32" s="6"/>
    </row>
    <row r="33" spans="1:11" s="2" customFormat="1" x14ac:dyDescent="0.4">
      <c r="A33" s="105" t="s">
        <v>46</v>
      </c>
      <c r="B33" s="105" t="s">
        <v>5</v>
      </c>
      <c r="C33" s="106">
        <v>491161</v>
      </c>
      <c r="D33" s="106">
        <v>505940</v>
      </c>
      <c r="E33" s="106">
        <v>522273</v>
      </c>
      <c r="F33" s="106">
        <v>563008</v>
      </c>
      <c r="G33" s="106">
        <v>560856</v>
      </c>
      <c r="H33" s="106">
        <v>585999</v>
      </c>
      <c r="I33" s="106">
        <v>608399</v>
      </c>
      <c r="J33" s="157"/>
      <c r="K33" s="65"/>
    </row>
    <row r="34" spans="1:11" s="122" customFormat="1" x14ac:dyDescent="0.4">
      <c r="A34" s="119"/>
      <c r="B34" s="119"/>
      <c r="C34" s="120"/>
      <c r="D34" s="120"/>
      <c r="E34" s="120"/>
      <c r="F34" s="120"/>
      <c r="G34" s="120"/>
      <c r="H34" s="120"/>
      <c r="I34" s="120"/>
      <c r="J34" s="120"/>
      <c r="K34" s="121"/>
    </row>
    <row r="35" spans="1:11" s="122" customFormat="1" ht="13" customHeight="1" x14ac:dyDescent="0.4">
      <c r="A35" s="135" t="s">
        <v>157</v>
      </c>
      <c r="B35" s="133"/>
      <c r="C35" s="133"/>
      <c r="D35" s="133"/>
      <c r="E35" s="133"/>
      <c r="F35" s="133"/>
      <c r="G35" s="133"/>
      <c r="H35" s="133"/>
      <c r="I35" s="133"/>
      <c r="J35" s="133"/>
      <c r="K35" s="121"/>
    </row>
    <row r="36" spans="1:11" s="122" customFormat="1" ht="51.5" customHeight="1" x14ac:dyDescent="0.4">
      <c r="A36" s="164" t="s">
        <v>158</v>
      </c>
      <c r="B36" s="164"/>
      <c r="C36" s="164"/>
      <c r="D36" s="164"/>
      <c r="E36" s="164"/>
      <c r="F36" s="164"/>
      <c r="G36" s="164"/>
      <c r="H36" s="164"/>
      <c r="I36" s="164"/>
      <c r="J36" s="164"/>
      <c r="K36" s="121"/>
    </row>
    <row r="37" spans="1:11" s="122" customFormat="1" hidden="1" x14ac:dyDescent="0.4">
      <c r="A37" s="119"/>
      <c r="B37" s="119"/>
      <c r="C37" s="120"/>
      <c r="D37" s="120"/>
      <c r="E37" s="120"/>
      <c r="F37" s="120"/>
      <c r="G37" s="120"/>
      <c r="H37" s="120"/>
      <c r="I37" s="120"/>
      <c r="J37" s="120"/>
      <c r="K37" s="121"/>
    </row>
    <row r="38" spans="1:11" hidden="1" x14ac:dyDescent="0.4">
      <c r="C38" s="3"/>
    </row>
    <row r="39" spans="1:11" hidden="1" x14ac:dyDescent="0.4">
      <c r="E39" s="4"/>
      <c r="F39" s="4"/>
      <c r="G39" s="4"/>
      <c r="H39" s="4"/>
    </row>
  </sheetData>
  <mergeCells count="1">
    <mergeCell ref="A36:J36"/>
  </mergeCells>
  <pageMargins left="0.7" right="0.7" top="0.75" bottom="0.75" header="0.3" footer="0.3"/>
  <pageSetup paperSize="9" scale="57"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4"/>
  <sheetViews>
    <sheetView showGridLines="0" zoomScale="70" zoomScaleNormal="70" zoomScaleSheetLayoutView="70" workbookViewId="0">
      <pane ySplit="2" topLeftCell="A3" activePane="bottomLeft" state="frozen"/>
      <selection pane="bottomLeft" activeCell="A12" sqref="A12"/>
    </sheetView>
  </sheetViews>
  <sheetFormatPr baseColWidth="10" defaultColWidth="0" defaultRowHeight="15" zeroHeight="1" x14ac:dyDescent="0.4"/>
  <cols>
    <col min="1" max="1" width="67.81640625" style="1" customWidth="1"/>
    <col min="2" max="2" width="34" style="1" customWidth="1"/>
    <col min="3" max="9" width="14.1796875" style="1" customWidth="1"/>
    <col min="10" max="10" width="3.36328125" style="1" customWidth="1"/>
    <col min="11" max="14" width="0" style="1" hidden="1" customWidth="1"/>
    <col min="15" max="16384" width="8.7265625" style="1" hidden="1"/>
  </cols>
  <sheetData>
    <row r="1" spans="1:10" ht="18.5" x14ac:dyDescent="0.5">
      <c r="A1" s="124" t="s">
        <v>47</v>
      </c>
      <c r="B1" s="125"/>
      <c r="C1" s="125"/>
      <c r="D1" s="125"/>
      <c r="E1" s="125"/>
      <c r="F1" s="125"/>
      <c r="G1" s="125"/>
      <c r="H1" s="125"/>
      <c r="I1" s="125"/>
      <c r="J1" s="126"/>
    </row>
    <row r="2" spans="1:10" x14ac:dyDescent="0.4">
      <c r="A2" s="39" t="s">
        <v>26</v>
      </c>
      <c r="B2" s="39" t="s">
        <v>27</v>
      </c>
      <c r="C2" s="39">
        <v>2019</v>
      </c>
      <c r="D2" s="39">
        <v>2020</v>
      </c>
      <c r="E2" s="39">
        <v>2021</v>
      </c>
      <c r="F2" s="39">
        <v>2022</v>
      </c>
      <c r="G2" s="39">
        <v>2023</v>
      </c>
      <c r="H2" s="39">
        <v>2024</v>
      </c>
      <c r="I2" s="39">
        <v>2025</v>
      </c>
    </row>
    <row r="3" spans="1:10" s="45" customFormat="1" x14ac:dyDescent="0.4">
      <c r="A3" s="99" t="s">
        <v>137</v>
      </c>
      <c r="B3" s="61"/>
      <c r="C3" s="61"/>
      <c r="D3" s="61"/>
      <c r="E3" s="61"/>
      <c r="F3" s="61"/>
      <c r="G3" s="61"/>
      <c r="H3" s="61"/>
      <c r="I3" s="61"/>
    </row>
    <row r="4" spans="1:10" x14ac:dyDescent="0.4"/>
    <row r="5" spans="1:10" s="2" customFormat="1" ht="16" x14ac:dyDescent="0.4">
      <c r="A5" s="105" t="s">
        <v>136</v>
      </c>
      <c r="B5" s="105" t="s">
        <v>4</v>
      </c>
      <c r="C5" s="106">
        <f>+C6+C7+C10</f>
        <v>840269.69</v>
      </c>
      <c r="D5" s="106">
        <f t="shared" ref="D5:I5" si="0">+D6+D7+D10</f>
        <v>711065.28999999992</v>
      </c>
      <c r="E5" s="106">
        <f t="shared" si="0"/>
        <v>887571.89000000013</v>
      </c>
      <c r="F5" s="106">
        <f t="shared" si="0"/>
        <v>861298.44</v>
      </c>
      <c r="G5" s="106">
        <f t="shared" si="0"/>
        <v>711079.12</v>
      </c>
      <c r="H5" s="106">
        <f t="shared" si="0"/>
        <v>915027.59731419245</v>
      </c>
      <c r="I5" s="106">
        <f t="shared" si="0"/>
        <v>983137.87995025353</v>
      </c>
    </row>
    <row r="6" spans="1:10" x14ac:dyDescent="0.4">
      <c r="A6" s="5" t="s">
        <v>130</v>
      </c>
      <c r="B6" s="1" t="s">
        <v>4</v>
      </c>
      <c r="C6" s="4">
        <v>895700.33</v>
      </c>
      <c r="D6" s="4">
        <f>674945.71-D10</f>
        <v>898145.71</v>
      </c>
      <c r="E6" s="4">
        <f>846987.12-E10</f>
        <v>1070248.1200000001</v>
      </c>
      <c r="F6" s="4">
        <f>821184.78-F10</f>
        <v>1044445.78</v>
      </c>
      <c r="G6" s="4">
        <v>898416.7</v>
      </c>
      <c r="H6" s="4">
        <v>1127785.4708589662</v>
      </c>
      <c r="I6" s="4">
        <v>1276886.2290342934</v>
      </c>
    </row>
    <row r="7" spans="1:10" x14ac:dyDescent="0.4">
      <c r="A7" s="5" t="s">
        <v>131</v>
      </c>
      <c r="B7" s="1" t="s">
        <v>4</v>
      </c>
      <c r="C7" s="4">
        <v>26417</v>
      </c>
      <c r="D7" s="4">
        <v>36119.58</v>
      </c>
      <c r="E7" s="4">
        <v>40584.769999999997</v>
      </c>
      <c r="F7" s="4">
        <v>40113.660000000003</v>
      </c>
      <c r="G7" s="4">
        <v>35884.42</v>
      </c>
      <c r="H7" s="4">
        <v>25353.587653890303</v>
      </c>
      <c r="I7" s="4">
        <v>28310.650915960003</v>
      </c>
    </row>
    <row r="8" spans="1:10" x14ac:dyDescent="0.4">
      <c r="A8" s="7" t="s">
        <v>48</v>
      </c>
      <c r="B8" s="7" t="s">
        <v>50</v>
      </c>
      <c r="C8" s="60">
        <f>+C5/('[1]Financial &amp; Operational'!C$4)</f>
        <v>990.88406839622633</v>
      </c>
      <c r="D8" s="60">
        <f>+D5/('[1]Financial &amp; Operational'!D$4)</f>
        <v>893.2981030150753</v>
      </c>
      <c r="E8" s="60">
        <f>+E5/('[1]Financial &amp; Operational'!E$4)</f>
        <v>829.50643925233658</v>
      </c>
      <c r="F8" s="60">
        <f>+F5/('[1]Financial &amp; Operational'!F$4)</f>
        <v>650.33104802174557</v>
      </c>
      <c r="G8" s="60">
        <f>+G5/('[1]Financial &amp; Operational'!G$4)</f>
        <v>500.61892424669105</v>
      </c>
      <c r="H8" s="60">
        <f>+H5/('[1]Financial &amp; Operational'!H$4)</f>
        <v>631.92513626670745</v>
      </c>
      <c r="I8" s="60">
        <f>+I5/('[1]Financial &amp; Operational'!I$4)</f>
        <v>695.46798144517754</v>
      </c>
    </row>
    <row r="9" spans="1:10" x14ac:dyDescent="0.4">
      <c r="A9" s="8" t="s">
        <v>48</v>
      </c>
      <c r="B9" s="8" t="s">
        <v>51</v>
      </c>
      <c r="C9" s="116">
        <v>0.314</v>
      </c>
      <c r="D9" s="116">
        <v>0.245</v>
      </c>
      <c r="E9" s="117">
        <v>0.309</v>
      </c>
      <c r="F9" s="117">
        <v>0.28499999999999998</v>
      </c>
      <c r="G9" s="117">
        <v>0.215</v>
      </c>
      <c r="H9" s="117">
        <v>0.26</v>
      </c>
      <c r="I9" s="117">
        <v>0.30499999999999999</v>
      </c>
    </row>
    <row r="10" spans="1:10" x14ac:dyDescent="0.4">
      <c r="A10" s="1" t="s">
        <v>49</v>
      </c>
      <c r="B10" s="1" t="s">
        <v>4</v>
      </c>
      <c r="C10" s="4">
        <v>-81847.64</v>
      </c>
      <c r="D10" s="4">
        <v>-223200</v>
      </c>
      <c r="E10" s="4">
        <v>-223261</v>
      </c>
      <c r="F10" s="4">
        <v>-223261</v>
      </c>
      <c r="G10" s="4">
        <v>-223222</v>
      </c>
      <c r="H10" s="4">
        <v>-238111.4611986641</v>
      </c>
      <c r="I10" s="4">
        <v>-322059</v>
      </c>
    </row>
    <row r="11" spans="1:10" ht="8" customHeight="1" x14ac:dyDescent="0.4">
      <c r="E11" s="4"/>
      <c r="F11" s="4"/>
      <c r="G11" s="4"/>
      <c r="H11" s="4"/>
      <c r="I11" s="4"/>
    </row>
    <row r="12" spans="1:10" x14ac:dyDescent="0.4">
      <c r="A12" s="167" t="s">
        <v>159</v>
      </c>
      <c r="B12" s="57"/>
      <c r="C12" s="161"/>
      <c r="D12" s="161"/>
      <c r="E12" s="159"/>
      <c r="F12" s="159"/>
      <c r="G12" s="159"/>
      <c r="H12" s="159"/>
      <c r="I12" s="159"/>
    </row>
    <row r="13" spans="1:10" x14ac:dyDescent="0.4">
      <c r="A13" s="95"/>
      <c r="E13" s="4"/>
      <c r="F13" s="4"/>
      <c r="G13" s="4"/>
      <c r="H13" s="4"/>
      <c r="I13" s="4"/>
    </row>
    <row r="14" spans="1:10" s="45" customFormat="1" x14ac:dyDescent="0.4">
      <c r="A14" s="99" t="s">
        <v>52</v>
      </c>
      <c r="B14" s="99"/>
      <c r="C14" s="99"/>
      <c r="D14" s="99"/>
      <c r="E14" s="99"/>
      <c r="F14" s="99"/>
      <c r="G14" s="99"/>
      <c r="H14" s="99"/>
      <c r="I14" s="99"/>
    </row>
    <row r="15" spans="1:10" s="2" customFormat="1" x14ac:dyDescent="0.4">
      <c r="A15" s="105" t="s">
        <v>53</v>
      </c>
      <c r="B15" s="105" t="s">
        <v>0</v>
      </c>
      <c r="C15" s="106">
        <f t="shared" ref="C15:D15" si="1">+C16+C17</f>
        <v>1215099.24</v>
      </c>
      <c r="D15" s="106">
        <f t="shared" si="1"/>
        <v>1091543.8500000001</v>
      </c>
      <c r="E15" s="106">
        <f>+E16+E17</f>
        <v>1106401.52</v>
      </c>
      <c r="F15" s="106">
        <f>+F16+F17</f>
        <v>966058.54570000002</v>
      </c>
      <c r="G15" s="106">
        <f>+G16+G17</f>
        <v>1117620.4959999998</v>
      </c>
      <c r="H15" s="106">
        <v>1198710.7</v>
      </c>
      <c r="I15" s="106">
        <f>+I16+I17</f>
        <v>1089972.54</v>
      </c>
    </row>
    <row r="16" spans="1:10" x14ac:dyDescent="0.4">
      <c r="A16" s="32" t="s">
        <v>54</v>
      </c>
      <c r="B16" s="30" t="s">
        <v>0</v>
      </c>
      <c r="C16" s="31">
        <v>1207977.24</v>
      </c>
      <c r="D16" s="31">
        <v>1082698.8500000001</v>
      </c>
      <c r="E16" s="31">
        <v>1094800.32</v>
      </c>
      <c r="F16" s="31">
        <v>955989.92</v>
      </c>
      <c r="G16" s="31">
        <v>1108522.6499999999</v>
      </c>
      <c r="H16" s="31">
        <v>1182234</v>
      </c>
      <c r="I16" s="31">
        <v>1066733</v>
      </c>
    </row>
    <row r="17" spans="1:14" x14ac:dyDescent="0.4">
      <c r="A17" s="32" t="s">
        <v>1</v>
      </c>
      <c r="B17" s="30" t="s">
        <v>0</v>
      </c>
      <c r="C17" s="31">
        <v>7122</v>
      </c>
      <c r="D17" s="31">
        <v>8845</v>
      </c>
      <c r="E17" s="31">
        <v>11601.199999999999</v>
      </c>
      <c r="F17" s="31">
        <v>10068.625700000001</v>
      </c>
      <c r="G17" s="31">
        <v>9097.8459999999995</v>
      </c>
      <c r="H17" s="31">
        <v>16476.7</v>
      </c>
      <c r="I17" s="31">
        <v>23239.54</v>
      </c>
    </row>
    <row r="18" spans="1:14" x14ac:dyDescent="0.4">
      <c r="A18" s="32"/>
      <c r="B18" s="32"/>
      <c r="C18" s="30"/>
      <c r="D18" s="30"/>
      <c r="E18" s="30"/>
      <c r="F18" s="30"/>
      <c r="G18" s="30"/>
      <c r="H18" s="30"/>
      <c r="I18" s="30"/>
    </row>
    <row r="19" spans="1:14" x14ac:dyDescent="0.4">
      <c r="A19" s="136" t="s">
        <v>55</v>
      </c>
      <c r="B19" s="105" t="s">
        <v>0</v>
      </c>
      <c r="C19" s="106">
        <v>860089</v>
      </c>
      <c r="D19" s="106">
        <v>737871.49799999991</v>
      </c>
      <c r="E19" s="106">
        <v>756250.46900000004</v>
      </c>
      <c r="F19" s="106">
        <v>632795.55000000005</v>
      </c>
      <c r="G19" s="106">
        <v>721263.54</v>
      </c>
      <c r="H19" s="106">
        <v>781413.81</v>
      </c>
      <c r="I19" s="106">
        <v>699183</v>
      </c>
      <c r="M19" s="65"/>
      <c r="N19" s="3"/>
    </row>
    <row r="20" spans="1:14" x14ac:dyDescent="0.4">
      <c r="A20" s="52"/>
      <c r="B20" s="30"/>
      <c r="C20" s="30"/>
      <c r="D20" s="30"/>
      <c r="E20" s="30"/>
      <c r="F20" s="30"/>
      <c r="G20" s="30"/>
      <c r="H20" s="30"/>
      <c r="I20" s="30"/>
    </row>
    <row r="21" spans="1:14" x14ac:dyDescent="0.4">
      <c r="A21" s="30"/>
      <c r="B21" s="30"/>
      <c r="C21" s="30"/>
      <c r="D21" s="30"/>
      <c r="E21" s="30"/>
      <c r="F21" s="30"/>
      <c r="G21" s="30"/>
      <c r="H21" s="30"/>
      <c r="I21" s="30"/>
    </row>
    <row r="22" spans="1:14" s="2" customFormat="1" ht="16" x14ac:dyDescent="0.4">
      <c r="A22" s="105" t="s">
        <v>125</v>
      </c>
      <c r="B22" s="105" t="s">
        <v>10</v>
      </c>
      <c r="C22" s="106">
        <v>30616031.829999998</v>
      </c>
      <c r="D22" s="106">
        <v>27171881.057920001</v>
      </c>
      <c r="E22" s="106">
        <v>27222777.28012412</v>
      </c>
      <c r="F22" s="106">
        <v>22123573.20835669</v>
      </c>
      <c r="G22" s="106">
        <v>28546430.634507932</v>
      </c>
      <c r="H22" s="106">
        <v>28935376.936394405</v>
      </c>
      <c r="I22" s="106">
        <v>26561127.329979636</v>
      </c>
    </row>
    <row r="23" spans="1:14" x14ac:dyDescent="0.4">
      <c r="A23" s="30" t="s">
        <v>56</v>
      </c>
      <c r="B23" s="30" t="s">
        <v>10</v>
      </c>
      <c r="C23" s="31">
        <v>28116238</v>
      </c>
      <c r="D23" s="31">
        <v>24369189</v>
      </c>
      <c r="E23" s="31">
        <v>24292795.109999999</v>
      </c>
      <c r="F23" s="31">
        <v>19352680.600000001</v>
      </c>
      <c r="G23" s="31">
        <v>25232687.799999997</v>
      </c>
      <c r="H23" s="31">
        <v>25298381.542400002</v>
      </c>
      <c r="I23" s="31">
        <v>23032291.701600004</v>
      </c>
    </row>
    <row r="24" spans="1:14" s="6" customFormat="1" x14ac:dyDescent="0.4">
      <c r="A24" s="35" t="s">
        <v>56</v>
      </c>
      <c r="B24" s="35" t="s">
        <v>3</v>
      </c>
      <c r="C24" s="74">
        <f>+C23/C22</f>
        <v>0.91835016883048493</v>
      </c>
      <c r="D24" s="74">
        <f t="shared" ref="D24:E24" si="2">+D23/D22</f>
        <v>0.89685321925465011</v>
      </c>
      <c r="E24" s="74">
        <f t="shared" si="2"/>
        <v>0.89237019647281335</v>
      </c>
      <c r="F24" s="79">
        <f t="shared" ref="F24:I24" si="3">+F23/F22</f>
        <v>0.8747538391623807</v>
      </c>
      <c r="G24" s="79">
        <f t="shared" si="3"/>
        <v>0.8839174369316013</v>
      </c>
      <c r="H24" s="79">
        <f t="shared" si="3"/>
        <v>0.87430627214605749</v>
      </c>
      <c r="I24" s="79">
        <f t="shared" si="3"/>
        <v>0.86714285186244244</v>
      </c>
    </row>
    <row r="25" spans="1:14" x14ac:dyDescent="0.4">
      <c r="A25" s="30"/>
      <c r="B25" s="30"/>
      <c r="C25" s="30"/>
      <c r="D25" s="30"/>
      <c r="E25" s="30"/>
      <c r="F25" s="30"/>
      <c r="G25" s="30"/>
      <c r="H25" s="30"/>
      <c r="I25" s="30"/>
    </row>
    <row r="26" spans="1:14" s="6" customFormat="1" x14ac:dyDescent="0.4">
      <c r="A26" s="141" t="s">
        <v>124</v>
      </c>
      <c r="B26" s="141" t="s">
        <v>60</v>
      </c>
      <c r="C26" s="142">
        <v>11.5</v>
      </c>
      <c r="D26" s="142">
        <v>9.3699999999999992</v>
      </c>
      <c r="E26" s="142">
        <v>9.48</v>
      </c>
      <c r="F26" s="142">
        <v>7.32</v>
      </c>
      <c r="G26" s="142">
        <v>9.3699999999999992</v>
      </c>
      <c r="H26" s="142">
        <v>8.9</v>
      </c>
      <c r="I26" s="142">
        <v>8.1999999999999993</v>
      </c>
    </row>
    <row r="27" spans="1:14" s="6" customFormat="1" x14ac:dyDescent="0.4">
      <c r="C27" s="77"/>
      <c r="D27" s="77"/>
      <c r="E27" s="77"/>
      <c r="F27" s="77"/>
      <c r="G27" s="77"/>
      <c r="H27" s="77"/>
      <c r="I27" s="77"/>
    </row>
    <row r="28" spans="1:14" x14ac:dyDescent="0.4">
      <c r="A28" s="105" t="s">
        <v>57</v>
      </c>
      <c r="B28" s="109"/>
      <c r="C28" s="109"/>
      <c r="D28" s="109"/>
      <c r="E28" s="109"/>
      <c r="F28" s="109"/>
      <c r="G28" s="109"/>
      <c r="H28" s="109"/>
      <c r="I28" s="109"/>
    </row>
    <row r="29" spans="1:14" x14ac:dyDescent="0.4">
      <c r="A29" s="30" t="s">
        <v>133</v>
      </c>
      <c r="B29" s="30" t="s">
        <v>58</v>
      </c>
      <c r="C29" s="51" t="s">
        <v>12</v>
      </c>
      <c r="D29" s="31">
        <v>491756</v>
      </c>
      <c r="E29" s="31">
        <v>503501</v>
      </c>
      <c r="F29" s="31">
        <v>550796</v>
      </c>
      <c r="G29" s="31">
        <v>443111</v>
      </c>
      <c r="H29" s="31">
        <v>601426</v>
      </c>
      <c r="I29" s="31">
        <v>712190</v>
      </c>
    </row>
    <row r="30" spans="1:14" x14ac:dyDescent="0.4">
      <c r="A30" s="35" t="s">
        <v>134</v>
      </c>
      <c r="B30" s="35" t="s">
        <v>59</v>
      </c>
      <c r="C30" s="72" t="s">
        <v>12</v>
      </c>
      <c r="D30" s="73">
        <v>6.4</v>
      </c>
      <c r="E30" s="73">
        <v>7.3</v>
      </c>
      <c r="F30" s="73">
        <v>17.600000000000001</v>
      </c>
      <c r="G30" s="73">
        <v>18.96</v>
      </c>
      <c r="H30" s="73">
        <v>14.15</v>
      </c>
      <c r="I30" s="160">
        <v>8.64</v>
      </c>
    </row>
    <row r="31" spans="1:14" x14ac:dyDescent="0.4">
      <c r="A31" s="53"/>
    </row>
    <row r="32" spans="1:14" ht="15.5" customHeight="1" x14ac:dyDescent="0.4">
      <c r="E32" s="4"/>
      <c r="F32" s="4"/>
      <c r="G32" s="4"/>
      <c r="H32" s="4"/>
      <c r="I32" s="4"/>
    </row>
    <row r="33" spans="1:10" s="45" customFormat="1" x14ac:dyDescent="0.4">
      <c r="A33" s="99" t="s">
        <v>61</v>
      </c>
      <c r="B33" s="61"/>
      <c r="C33" s="61"/>
      <c r="D33" s="61"/>
      <c r="E33" s="61"/>
      <c r="F33" s="61"/>
      <c r="G33" s="61"/>
      <c r="H33" s="61"/>
      <c r="I33" s="61"/>
    </row>
    <row r="34" spans="1:10" x14ac:dyDescent="0.4">
      <c r="E34" s="4"/>
      <c r="F34" s="4"/>
      <c r="G34" s="4"/>
      <c r="H34" s="4"/>
      <c r="I34" s="4"/>
    </row>
    <row r="35" spans="1:10" x14ac:dyDescent="0.4">
      <c r="A35" s="33" t="s">
        <v>138</v>
      </c>
      <c r="B35" s="33" t="s">
        <v>5</v>
      </c>
      <c r="C35" s="34">
        <v>45000</v>
      </c>
      <c r="D35" s="34">
        <v>55000</v>
      </c>
      <c r="E35" s="34">
        <v>55000</v>
      </c>
      <c r="F35" s="34">
        <v>68627.899999999994</v>
      </c>
      <c r="G35" s="34">
        <v>73606</v>
      </c>
      <c r="H35" s="34">
        <v>65349</v>
      </c>
      <c r="I35" s="34">
        <v>75883</v>
      </c>
    </row>
    <row r="36" spans="1:10" s="6" customFormat="1" ht="16" x14ac:dyDescent="0.4">
      <c r="A36" s="70" t="s">
        <v>126</v>
      </c>
      <c r="B36" s="70" t="s">
        <v>5</v>
      </c>
      <c r="C36" s="71">
        <v>98776</v>
      </c>
      <c r="D36" s="71">
        <v>96873</v>
      </c>
      <c r="E36" s="71">
        <v>88665</v>
      </c>
      <c r="F36" s="71">
        <v>84104.34</v>
      </c>
      <c r="G36" s="71">
        <v>84104.34</v>
      </c>
      <c r="H36" s="71">
        <v>80334.81</v>
      </c>
      <c r="I36" s="71">
        <v>108819.38</v>
      </c>
      <c r="J36" s="3"/>
    </row>
    <row r="37" spans="1:10" s="3" customFormat="1" x14ac:dyDescent="0.4"/>
    <row r="38" spans="1:10" s="45" customFormat="1" x14ac:dyDescent="0.4">
      <c r="A38" s="99" t="s">
        <v>62</v>
      </c>
      <c r="B38" s="61"/>
      <c r="C38" s="61"/>
      <c r="D38" s="61"/>
      <c r="E38" s="61"/>
      <c r="F38" s="61"/>
      <c r="G38" s="61"/>
      <c r="H38" s="61"/>
      <c r="I38" s="61"/>
    </row>
    <row r="39" spans="1:10" x14ac:dyDescent="0.4"/>
    <row r="40" spans="1:10" s="2" customFormat="1" x14ac:dyDescent="0.4">
      <c r="A40" s="143" t="s">
        <v>115</v>
      </c>
      <c r="B40" s="143" t="s">
        <v>6</v>
      </c>
      <c r="C40" s="144">
        <v>342036852</v>
      </c>
      <c r="D40" s="144">
        <v>377721243.91000003</v>
      </c>
      <c r="E40" s="144">
        <v>438864352.83999997</v>
      </c>
      <c r="F40" s="144">
        <v>588743239.74000001</v>
      </c>
      <c r="G40" s="144">
        <v>510691779.18000001</v>
      </c>
      <c r="H40" s="144">
        <v>514578109.35908008</v>
      </c>
      <c r="I40" s="144">
        <v>637151663.38839996</v>
      </c>
      <c r="J40" s="36"/>
    </row>
    <row r="41" spans="1:10" x14ac:dyDescent="0.4">
      <c r="A41" s="33" t="s">
        <v>63</v>
      </c>
      <c r="B41" s="33" t="s">
        <v>6</v>
      </c>
      <c r="C41" s="34"/>
      <c r="D41" s="34">
        <v>365117072</v>
      </c>
      <c r="E41" s="34">
        <v>426726485.39999998</v>
      </c>
      <c r="F41" s="34">
        <v>574759553.36000001</v>
      </c>
      <c r="G41" s="34">
        <v>495223485</v>
      </c>
      <c r="H41" s="34">
        <v>501874803.52999997</v>
      </c>
      <c r="I41" s="34">
        <v>625634341.42999983</v>
      </c>
      <c r="J41" s="30"/>
    </row>
    <row r="42" spans="1:10" x14ac:dyDescent="0.4">
      <c r="A42" s="30" t="s">
        <v>64</v>
      </c>
      <c r="B42" s="30" t="s">
        <v>6</v>
      </c>
      <c r="C42" s="31"/>
      <c r="D42" s="31">
        <v>12604171.91</v>
      </c>
      <c r="E42" s="31">
        <v>12137867.439999998</v>
      </c>
      <c r="F42" s="31">
        <v>13983686.379999995</v>
      </c>
      <c r="G42" s="31">
        <v>15468294.18</v>
      </c>
      <c r="H42" s="31">
        <v>12703305.826680064</v>
      </c>
      <c r="I42" s="31">
        <v>11517321.95840013</v>
      </c>
      <c r="J42" s="30"/>
    </row>
    <row r="43" spans="1:10" x14ac:dyDescent="0.4">
      <c r="A43" s="35" t="s">
        <v>65</v>
      </c>
      <c r="B43" s="35" t="s">
        <v>3</v>
      </c>
      <c r="C43" s="118"/>
      <c r="D43" s="74">
        <v>0.96660000000000001</v>
      </c>
      <c r="E43" s="74">
        <v>0.97230000000000005</v>
      </c>
      <c r="F43" s="74">
        <v>0.97619999999999996</v>
      </c>
      <c r="G43" s="74">
        <v>0.96970000000000001</v>
      </c>
      <c r="H43" s="74">
        <v>0.97531316316097794</v>
      </c>
      <c r="I43" s="74">
        <v>0.9819</v>
      </c>
      <c r="J43" s="30"/>
    </row>
    <row r="44" spans="1:10" ht="14.5" customHeight="1" x14ac:dyDescent="0.4"/>
    <row r="45" spans="1:10" s="6" customFormat="1" x14ac:dyDescent="0.4">
      <c r="A45" s="141" t="s">
        <v>66</v>
      </c>
      <c r="B45" s="141" t="s">
        <v>7</v>
      </c>
      <c r="C45" s="145">
        <v>127.92</v>
      </c>
      <c r="D45" s="145">
        <v>130.22999999999999</v>
      </c>
      <c r="E45" s="145">
        <v>152.75</v>
      </c>
      <c r="F45" s="145">
        <v>194.85</v>
      </c>
      <c r="G45" s="145">
        <v>167.96</v>
      </c>
      <c r="H45" s="145">
        <v>157</v>
      </c>
      <c r="I45" s="145">
        <v>198</v>
      </c>
    </row>
    <row r="46" spans="1:10" x14ac:dyDescent="0.4">
      <c r="A46" s="50" t="s">
        <v>67</v>
      </c>
      <c r="B46" s="30"/>
    </row>
    <row r="47" spans="1:10" ht="14.5" customHeight="1" x14ac:dyDescent="0.4">
      <c r="A47" s="50"/>
      <c r="B47" s="30"/>
    </row>
    <row r="48" spans="1:10" s="45" customFormat="1" x14ac:dyDescent="0.4">
      <c r="A48" s="99" t="s">
        <v>68</v>
      </c>
      <c r="B48" s="61"/>
      <c r="C48" s="61"/>
      <c r="D48" s="61"/>
      <c r="E48" s="61"/>
      <c r="F48" s="61"/>
      <c r="G48" s="61"/>
      <c r="H48" s="61"/>
      <c r="I48" s="61"/>
    </row>
    <row r="49" spans="1:10" s="45" customFormat="1" x14ac:dyDescent="0.4"/>
    <row r="50" spans="1:10" s="45" customFormat="1" x14ac:dyDescent="0.4">
      <c r="A50" s="105" t="s">
        <v>69</v>
      </c>
      <c r="B50" s="105" t="s">
        <v>11</v>
      </c>
      <c r="C50" s="106">
        <f>+C52+C56</f>
        <v>43428.99</v>
      </c>
      <c r="D50" s="106">
        <f t="shared" ref="D50:F50" si="4">+D52+D56</f>
        <v>25107.769999999997</v>
      </c>
      <c r="E50" s="106">
        <f t="shared" si="4"/>
        <v>22012.86</v>
      </c>
      <c r="F50" s="106">
        <f t="shared" si="4"/>
        <v>18922.2</v>
      </c>
      <c r="G50" s="106">
        <f t="shared" ref="G50:I50" si="5">+G52+G56</f>
        <v>24671.119999999999</v>
      </c>
      <c r="H50" s="106">
        <f t="shared" si="5"/>
        <v>23818.7</v>
      </c>
      <c r="I50" s="106">
        <f t="shared" si="5"/>
        <v>25968.673981</v>
      </c>
    </row>
    <row r="51" spans="1:10" x14ac:dyDescent="0.4">
      <c r="A51" s="50"/>
      <c r="B51" s="30"/>
    </row>
    <row r="52" spans="1:10" s="2" customFormat="1" x14ac:dyDescent="0.4">
      <c r="A52" s="89" t="s">
        <v>70</v>
      </c>
      <c r="B52" s="89" t="s">
        <v>11</v>
      </c>
      <c r="C52" s="90">
        <f>+SUM(C53:C54)</f>
        <v>36910.339999999997</v>
      </c>
      <c r="D52" s="90">
        <f t="shared" ref="D52:F52" si="6">+SUM(D53:D54)</f>
        <v>20916.46</v>
      </c>
      <c r="E52" s="90">
        <f t="shared" si="6"/>
        <v>15389.46</v>
      </c>
      <c r="F52" s="90">
        <f t="shared" si="6"/>
        <v>12551.78</v>
      </c>
      <c r="G52" s="90">
        <f t="shared" ref="G52:I52" si="7">+SUM(G53:G54)</f>
        <v>11835.81</v>
      </c>
      <c r="H52" s="90">
        <f t="shared" si="7"/>
        <v>22182.74</v>
      </c>
      <c r="I52" s="90">
        <f t="shared" si="7"/>
        <v>12248.681384</v>
      </c>
      <c r="J52" s="36"/>
    </row>
    <row r="53" spans="1:10" x14ac:dyDescent="0.4">
      <c r="A53" s="30" t="s">
        <v>72</v>
      </c>
      <c r="B53" s="30" t="s">
        <v>11</v>
      </c>
      <c r="C53" s="4">
        <v>356.31</v>
      </c>
      <c r="D53" s="4">
        <v>219.82</v>
      </c>
      <c r="E53" s="4">
        <v>357.9</v>
      </c>
      <c r="F53" s="4">
        <v>437.29</v>
      </c>
      <c r="G53" s="4">
        <v>390.81</v>
      </c>
      <c r="H53" s="4">
        <v>361.06</v>
      </c>
      <c r="I53" s="4">
        <v>501.64203400000002</v>
      </c>
    </row>
    <row r="54" spans="1:10" x14ac:dyDescent="0.4">
      <c r="A54" s="35" t="s">
        <v>116</v>
      </c>
      <c r="B54" s="35" t="s">
        <v>11</v>
      </c>
      <c r="C54" s="91">
        <v>36554.03</v>
      </c>
      <c r="D54" s="91">
        <v>20696.64</v>
      </c>
      <c r="E54" s="91">
        <v>15031.56</v>
      </c>
      <c r="F54" s="91">
        <v>12114.49</v>
      </c>
      <c r="G54" s="91">
        <v>11445</v>
      </c>
      <c r="H54" s="91">
        <v>21821.68</v>
      </c>
      <c r="I54" s="91">
        <v>11747.039349999999</v>
      </c>
    </row>
    <row r="55" spans="1:10" x14ac:dyDescent="0.4">
      <c r="A55" s="30"/>
      <c r="B55" s="30"/>
    </row>
    <row r="56" spans="1:10" s="2" customFormat="1" x14ac:dyDescent="0.4">
      <c r="A56" s="89" t="s">
        <v>71</v>
      </c>
      <c r="B56" s="89" t="s">
        <v>11</v>
      </c>
      <c r="C56" s="90">
        <f>+SUM(C57:C58)</f>
        <v>6518.6500000000005</v>
      </c>
      <c r="D56" s="90">
        <f t="shared" ref="D56" si="8">+SUM(D57:D58)</f>
        <v>4191.3099999999995</v>
      </c>
      <c r="E56" s="90">
        <f t="shared" ref="E56" si="9">+SUM(E57:E58)</f>
        <v>6623.4000000000005</v>
      </c>
      <c r="F56" s="90">
        <f t="shared" ref="F56:I56" si="10">+SUM(F57:F58)</f>
        <v>6370.42</v>
      </c>
      <c r="G56" s="90">
        <f t="shared" si="10"/>
        <v>12835.31</v>
      </c>
      <c r="H56" s="90">
        <f t="shared" si="10"/>
        <v>1635.96</v>
      </c>
      <c r="I56" s="90">
        <f t="shared" si="10"/>
        <v>13719.992597</v>
      </c>
      <c r="J56" s="36"/>
    </row>
    <row r="57" spans="1:10" x14ac:dyDescent="0.4">
      <c r="A57" s="30" t="s">
        <v>72</v>
      </c>
      <c r="B57" s="30" t="s">
        <v>11</v>
      </c>
      <c r="C57" s="4">
        <v>422.56</v>
      </c>
      <c r="D57" s="4">
        <v>251.67</v>
      </c>
      <c r="E57" s="4">
        <v>318.88</v>
      </c>
      <c r="F57" s="4">
        <v>509.13</v>
      </c>
      <c r="G57" s="4">
        <v>445.31</v>
      </c>
      <c r="H57" s="4">
        <v>799.84</v>
      </c>
      <c r="I57" s="4">
        <v>877.54159700000002</v>
      </c>
    </row>
    <row r="58" spans="1:10" x14ac:dyDescent="0.4">
      <c r="A58" s="35" t="s">
        <v>73</v>
      </c>
      <c r="B58" s="35" t="s">
        <v>11</v>
      </c>
      <c r="C58" s="91">
        <v>6096.09</v>
      </c>
      <c r="D58" s="91">
        <v>3939.64</v>
      </c>
      <c r="E58" s="91">
        <v>6304.52</v>
      </c>
      <c r="F58" s="91">
        <v>5861.29</v>
      </c>
      <c r="G58" s="91">
        <v>12390</v>
      </c>
      <c r="H58" s="91">
        <v>836.12</v>
      </c>
      <c r="I58" s="91">
        <v>12842.451000000001</v>
      </c>
    </row>
    <row r="59" spans="1:10" x14ac:dyDescent="0.4">
      <c r="A59" s="30"/>
      <c r="B59" s="30"/>
      <c r="C59" s="4"/>
      <c r="D59" s="4"/>
      <c r="E59" s="4"/>
      <c r="F59" s="4"/>
      <c r="G59" s="4"/>
      <c r="H59" s="4"/>
      <c r="I59" s="4"/>
    </row>
    <row r="60" spans="1:10" x14ac:dyDescent="0.4">
      <c r="B60" s="30"/>
      <c r="C60" s="4"/>
      <c r="D60" s="4"/>
      <c r="E60" s="4"/>
      <c r="F60" s="4"/>
      <c r="G60" s="4"/>
      <c r="H60" s="4"/>
      <c r="I60" s="4"/>
    </row>
    <row r="61" spans="1:10" ht="32.5" customHeight="1" x14ac:dyDescent="0.4">
      <c r="A61" s="165" t="s">
        <v>139</v>
      </c>
      <c r="B61" s="165"/>
      <c r="C61" s="165"/>
      <c r="D61" s="165"/>
      <c r="E61" s="165"/>
      <c r="F61" s="165"/>
      <c r="G61" s="165"/>
      <c r="H61" s="165"/>
      <c r="I61" s="165"/>
    </row>
    <row r="62" spans="1:10" ht="19" customHeight="1" x14ac:dyDescent="0.4">
      <c r="A62" s="165" t="s">
        <v>132</v>
      </c>
      <c r="B62" s="165"/>
      <c r="C62" s="165"/>
      <c r="D62" s="165"/>
      <c r="E62" s="165"/>
      <c r="F62" s="165"/>
      <c r="G62" s="165"/>
      <c r="H62" s="134"/>
      <c r="I62" s="134"/>
    </row>
    <row r="63" spans="1:10" ht="18.5" customHeight="1" x14ac:dyDescent="0.4">
      <c r="A63" s="165" t="s">
        <v>160</v>
      </c>
      <c r="B63" s="165"/>
      <c r="C63" s="165"/>
      <c r="D63" s="165"/>
      <c r="E63" s="165"/>
      <c r="F63" s="165"/>
      <c r="G63" s="165"/>
      <c r="H63" s="134"/>
    </row>
    <row r="64" spans="1:10" x14ac:dyDescent="0.4">
      <c r="A64" s="165"/>
      <c r="B64" s="165"/>
      <c r="C64" s="165"/>
      <c r="D64" s="165"/>
      <c r="E64" s="165"/>
      <c r="F64" s="165"/>
      <c r="G64" s="165"/>
    </row>
  </sheetData>
  <mergeCells count="4">
    <mergeCell ref="A62:G62"/>
    <mergeCell ref="A63:G63"/>
    <mergeCell ref="A64:G64"/>
    <mergeCell ref="A61:I61"/>
  </mergeCells>
  <pageMargins left="0.7" right="0.7" top="0.75" bottom="0.75" header="0.3" footer="0.3"/>
  <pageSetup paperSize="9" scale="55"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26525-575B-498D-AB98-3061FD4112C2}">
  <dimension ref="A1:J56"/>
  <sheetViews>
    <sheetView showGridLines="0" zoomScale="70" zoomScaleNormal="70" zoomScaleSheetLayoutView="70" workbookViewId="0">
      <pane ySplit="2" topLeftCell="A3" activePane="bottomLeft" state="frozen"/>
      <selection pane="bottomLeft" activeCell="J24" sqref="J24"/>
    </sheetView>
  </sheetViews>
  <sheetFormatPr baseColWidth="10" defaultColWidth="0" defaultRowHeight="15" zeroHeight="1" x14ac:dyDescent="0.35"/>
  <cols>
    <col min="1" max="1" width="63.1796875" style="9" customWidth="1"/>
    <col min="2" max="2" width="27.26953125" style="10" customWidth="1"/>
    <col min="3" max="9" width="14.1796875" style="9" customWidth="1"/>
    <col min="10" max="10" width="3.54296875" style="9" customWidth="1"/>
    <col min="11" max="16384" width="8.7265625" style="9" hidden="1"/>
  </cols>
  <sheetData>
    <row r="1" spans="1:10" ht="18.5" x14ac:dyDescent="0.5">
      <c r="A1" s="124" t="s">
        <v>74</v>
      </c>
      <c r="B1" s="123"/>
      <c r="C1" s="123"/>
      <c r="D1" s="123"/>
      <c r="E1" s="123"/>
      <c r="F1" s="123"/>
      <c r="G1" s="123"/>
      <c r="H1" s="123"/>
      <c r="I1" s="123"/>
      <c r="J1" s="1"/>
    </row>
    <row r="2" spans="1:10" x14ac:dyDescent="0.4">
      <c r="A2" s="37" t="s">
        <v>26</v>
      </c>
      <c r="B2" s="38" t="s">
        <v>27</v>
      </c>
      <c r="C2" s="37">
        <v>2019</v>
      </c>
      <c r="D2" s="37">
        <v>2020</v>
      </c>
      <c r="E2" s="37">
        <v>2021</v>
      </c>
      <c r="F2" s="37">
        <v>2022</v>
      </c>
      <c r="G2" s="37">
        <v>2023</v>
      </c>
      <c r="H2" s="37">
        <v>2024</v>
      </c>
      <c r="I2" s="39">
        <v>2025</v>
      </c>
    </row>
    <row r="3" spans="1:10" s="12" customFormat="1" x14ac:dyDescent="0.35">
      <c r="A3" s="100" t="s">
        <v>140</v>
      </c>
      <c r="B3" s="63"/>
      <c r="C3" s="62"/>
      <c r="D3" s="62"/>
      <c r="E3" s="62"/>
      <c r="F3" s="62"/>
      <c r="G3" s="62"/>
      <c r="H3" s="62"/>
      <c r="I3" s="62"/>
    </row>
    <row r="4" spans="1:10" s="12" customFormat="1" x14ac:dyDescent="0.35">
      <c r="A4" s="101"/>
      <c r="B4" s="102"/>
      <c r="C4" s="101"/>
      <c r="D4" s="101"/>
      <c r="E4" s="101"/>
      <c r="F4" s="101"/>
      <c r="G4" s="101"/>
      <c r="H4" s="101"/>
      <c r="I4" s="162"/>
    </row>
    <row r="5" spans="1:10" s="11" customFormat="1" ht="16" x14ac:dyDescent="0.35">
      <c r="A5" s="110" t="s">
        <v>141</v>
      </c>
      <c r="B5" s="111" t="s">
        <v>58</v>
      </c>
      <c r="C5" s="146">
        <f t="shared" ref="C5" si="0">+C12+C13+C14</f>
        <v>8132</v>
      </c>
      <c r="D5" s="146">
        <f>+D7+D8</f>
        <v>8634</v>
      </c>
      <c r="E5" s="146">
        <f t="shared" ref="E5:F5" si="1">+E7+E8</f>
        <v>8978</v>
      </c>
      <c r="F5" s="146">
        <f t="shared" si="1"/>
        <v>9651</v>
      </c>
      <c r="G5" s="146">
        <f t="shared" ref="G5:I5" si="2">+G7+G8</f>
        <v>9668</v>
      </c>
      <c r="H5" s="146">
        <f t="shared" si="2"/>
        <v>10187</v>
      </c>
      <c r="I5" s="146">
        <f t="shared" si="2"/>
        <v>9778</v>
      </c>
    </row>
    <row r="6" spans="1:10" x14ac:dyDescent="0.35">
      <c r="A6" s="13" t="s">
        <v>75</v>
      </c>
      <c r="B6" s="14"/>
      <c r="C6" s="115"/>
      <c r="D6" s="115"/>
      <c r="E6" s="115"/>
      <c r="F6" s="115"/>
      <c r="G6" s="115"/>
      <c r="H6" s="115"/>
      <c r="I6" s="115"/>
    </row>
    <row r="7" spans="1:10" x14ac:dyDescent="0.35">
      <c r="A7" s="15" t="s">
        <v>76</v>
      </c>
      <c r="B7" s="10" t="s">
        <v>58</v>
      </c>
      <c r="C7" s="96">
        <v>1052</v>
      </c>
      <c r="D7" s="96">
        <v>1180</v>
      </c>
      <c r="E7" s="96">
        <v>1394</v>
      </c>
      <c r="F7" s="96">
        <v>1534</v>
      </c>
      <c r="G7" s="96">
        <v>1620</v>
      </c>
      <c r="H7" s="96">
        <v>1793</v>
      </c>
      <c r="I7" s="96">
        <v>1739</v>
      </c>
    </row>
    <row r="8" spans="1:10" x14ac:dyDescent="0.35">
      <c r="A8" s="15" t="s">
        <v>77</v>
      </c>
      <c r="B8" s="10" t="s">
        <v>58</v>
      </c>
      <c r="C8" s="96">
        <v>7080</v>
      </c>
      <c r="D8" s="96">
        <v>7454</v>
      </c>
      <c r="E8" s="96">
        <v>7584</v>
      </c>
      <c r="F8" s="96">
        <v>8117</v>
      </c>
      <c r="G8" s="96">
        <v>8048</v>
      </c>
      <c r="H8" s="96">
        <v>8394</v>
      </c>
      <c r="I8" s="96">
        <v>8039</v>
      </c>
    </row>
    <row r="9" spans="1:10" x14ac:dyDescent="0.35">
      <c r="A9" s="23" t="s">
        <v>76</v>
      </c>
      <c r="B9" s="24" t="s">
        <v>3</v>
      </c>
      <c r="C9" s="130">
        <f t="shared" ref="C9:E9" si="3">+C7/C5</f>
        <v>0.12936546974913921</v>
      </c>
      <c r="D9" s="129">
        <f t="shared" si="3"/>
        <v>0.13666898309010886</v>
      </c>
      <c r="E9" s="129">
        <f t="shared" si="3"/>
        <v>0.1552684339496547</v>
      </c>
      <c r="F9" s="130">
        <f t="shared" ref="F9:I9" si="4">+F7/F5</f>
        <v>0.15894725935136256</v>
      </c>
      <c r="G9" s="130">
        <f t="shared" si="4"/>
        <v>0.16756309474555234</v>
      </c>
      <c r="H9" s="130">
        <f t="shared" si="4"/>
        <v>0.17600863846078335</v>
      </c>
      <c r="I9" s="80">
        <f t="shared" si="4"/>
        <v>0.17784823072202904</v>
      </c>
    </row>
    <row r="10" spans="1:10" x14ac:dyDescent="0.35">
      <c r="A10" s="18" t="s">
        <v>77</v>
      </c>
      <c r="B10" s="19" t="s">
        <v>3</v>
      </c>
      <c r="C10" s="84">
        <f t="shared" ref="C10:E10" si="5">+C8/C5</f>
        <v>0.87063453025086079</v>
      </c>
      <c r="D10" s="67">
        <f t="shared" si="5"/>
        <v>0.86333101690989111</v>
      </c>
      <c r="E10" s="67">
        <f t="shared" si="5"/>
        <v>0.84473156605034527</v>
      </c>
      <c r="F10" s="84">
        <f t="shared" ref="F10:I10" si="6">+F8/F5</f>
        <v>0.84105274064863744</v>
      </c>
      <c r="G10" s="84">
        <f t="shared" si="6"/>
        <v>0.83243690525444769</v>
      </c>
      <c r="H10" s="84">
        <f t="shared" si="6"/>
        <v>0.82399136153921659</v>
      </c>
      <c r="I10" s="81">
        <f t="shared" si="6"/>
        <v>0.82215176927797096</v>
      </c>
    </row>
    <row r="11" spans="1:10" ht="13.5" customHeight="1" x14ac:dyDescent="0.35">
      <c r="A11" s="16" t="s">
        <v>78</v>
      </c>
      <c r="B11" s="14"/>
      <c r="C11" s="115"/>
      <c r="D11" s="115"/>
      <c r="E11" s="115"/>
      <c r="F11" s="115"/>
      <c r="G11" s="115"/>
      <c r="H11" s="115"/>
      <c r="I11" s="13"/>
    </row>
    <row r="12" spans="1:10" ht="13.5" customHeight="1" x14ac:dyDescent="0.35">
      <c r="A12" s="15" t="s">
        <v>8</v>
      </c>
      <c r="B12" s="10" t="s">
        <v>58</v>
      </c>
      <c r="C12" s="96">
        <v>1795</v>
      </c>
      <c r="D12" s="96">
        <v>1998</v>
      </c>
      <c r="E12" s="96">
        <v>2363</v>
      </c>
      <c r="F12" s="96">
        <v>2586</v>
      </c>
      <c r="G12" s="96">
        <v>2576</v>
      </c>
      <c r="H12" s="96">
        <v>2993</v>
      </c>
      <c r="I12" s="96">
        <v>2858</v>
      </c>
    </row>
    <row r="13" spans="1:10" ht="13.5" customHeight="1" x14ac:dyDescent="0.35">
      <c r="A13" s="15" t="s">
        <v>9</v>
      </c>
      <c r="B13" s="10" t="s">
        <v>58</v>
      </c>
      <c r="C13" s="96">
        <v>16</v>
      </c>
      <c r="D13" s="96">
        <v>15</v>
      </c>
      <c r="E13" s="96">
        <v>22</v>
      </c>
      <c r="F13" s="96">
        <v>151</v>
      </c>
      <c r="G13" s="96">
        <v>168</v>
      </c>
      <c r="H13" s="96">
        <v>181</v>
      </c>
      <c r="I13" s="96">
        <v>196</v>
      </c>
    </row>
    <row r="14" spans="1:10" ht="13.5" customHeight="1" x14ac:dyDescent="0.35">
      <c r="A14" s="15" t="s">
        <v>54</v>
      </c>
      <c r="B14" s="10" t="s">
        <v>58</v>
      </c>
      <c r="C14" s="96">
        <v>6321</v>
      </c>
      <c r="D14" s="96">
        <v>6621</v>
      </c>
      <c r="E14" s="96">
        <v>6593</v>
      </c>
      <c r="F14" s="96">
        <v>6914</v>
      </c>
      <c r="G14" s="96">
        <v>6924</v>
      </c>
      <c r="H14" s="96">
        <v>7013</v>
      </c>
      <c r="I14" s="96">
        <v>6724</v>
      </c>
    </row>
    <row r="15" spans="1:10" x14ac:dyDescent="0.35">
      <c r="A15" s="23" t="s">
        <v>8</v>
      </c>
      <c r="B15" s="24" t="s">
        <v>3</v>
      </c>
      <c r="C15" s="80">
        <f t="shared" ref="C15:E15" si="7">+C12/C$5</f>
        <v>0.22073290703394</v>
      </c>
      <c r="D15" s="48">
        <f t="shared" si="7"/>
        <v>0.231410701876303</v>
      </c>
      <c r="E15" s="48">
        <f t="shared" si="7"/>
        <v>0.26319893071953665</v>
      </c>
      <c r="F15" s="80">
        <f t="shared" ref="F15:I17" si="8">+F12/F$5</f>
        <v>0.26795150761579112</v>
      </c>
      <c r="G15" s="80">
        <f t="shared" si="8"/>
        <v>0.26644600744724867</v>
      </c>
      <c r="H15" s="80">
        <f t="shared" si="8"/>
        <v>0.29380583096102875</v>
      </c>
      <c r="I15" s="80">
        <f t="shared" si="8"/>
        <v>0.29228881161791775</v>
      </c>
    </row>
    <row r="16" spans="1:10" x14ac:dyDescent="0.35">
      <c r="A16" s="15" t="s">
        <v>9</v>
      </c>
      <c r="B16" s="10" t="s">
        <v>3</v>
      </c>
      <c r="C16" s="82">
        <f t="shared" ref="C16:E16" si="9">+C13/C$5</f>
        <v>1.9675356615838661E-3</v>
      </c>
      <c r="D16" s="17">
        <f t="shared" si="9"/>
        <v>1.7373175816539264E-3</v>
      </c>
      <c r="E16" s="17">
        <f t="shared" si="9"/>
        <v>2.4504343951882381E-3</v>
      </c>
      <c r="F16" s="82">
        <f t="shared" ref="F16:G16" si="10">+F13/F$5</f>
        <v>1.564604704175733E-2</v>
      </c>
      <c r="G16" s="82">
        <f t="shared" si="10"/>
        <v>1.737691352916839E-2</v>
      </c>
      <c r="H16" s="82">
        <f t="shared" si="8"/>
        <v>1.7767743202120351E-2</v>
      </c>
      <c r="I16" s="82">
        <f t="shared" si="8"/>
        <v>2.0044998977295971E-2</v>
      </c>
    </row>
    <row r="17" spans="1:9" x14ac:dyDescent="0.35">
      <c r="A17" s="18" t="s">
        <v>54</v>
      </c>
      <c r="B17" s="19" t="s">
        <v>3</v>
      </c>
      <c r="C17" s="81">
        <f t="shared" ref="C17:E17" si="11">+C14/C$5</f>
        <v>0.7772995573044762</v>
      </c>
      <c r="D17" s="20">
        <f t="shared" si="11"/>
        <v>0.76685198054204307</v>
      </c>
      <c r="E17" s="20">
        <f t="shared" si="11"/>
        <v>0.73435063488527508</v>
      </c>
      <c r="F17" s="81">
        <f t="shared" ref="F17:G17" si="12">+F14/F$5</f>
        <v>0.71640244534245157</v>
      </c>
      <c r="G17" s="81">
        <f t="shared" si="12"/>
        <v>0.71617707902358296</v>
      </c>
      <c r="H17" s="81">
        <f t="shared" si="8"/>
        <v>0.68842642583685087</v>
      </c>
      <c r="I17" s="81">
        <f t="shared" si="8"/>
        <v>0.6876661894047863</v>
      </c>
    </row>
    <row r="18" spans="1:9" x14ac:dyDescent="0.35">
      <c r="A18" s="16" t="s">
        <v>79</v>
      </c>
      <c r="B18" s="14"/>
      <c r="C18" s="13"/>
      <c r="D18" s="13"/>
      <c r="E18" s="13"/>
      <c r="F18" s="13"/>
      <c r="G18" s="13"/>
      <c r="H18" s="13"/>
      <c r="I18" s="13"/>
    </row>
    <row r="19" spans="1:9" x14ac:dyDescent="0.35">
      <c r="A19" s="23" t="s">
        <v>142</v>
      </c>
      <c r="B19" s="24" t="s">
        <v>58</v>
      </c>
      <c r="C19" s="147">
        <v>7914</v>
      </c>
      <c r="D19" s="147">
        <v>8273</v>
      </c>
      <c r="E19" s="147">
        <v>8425</v>
      </c>
      <c r="F19" s="147">
        <v>9063</v>
      </c>
      <c r="G19" s="147">
        <v>9122</v>
      </c>
      <c r="H19" s="147">
        <v>9537</v>
      </c>
      <c r="I19" s="147">
        <v>9389</v>
      </c>
    </row>
    <row r="20" spans="1:9" x14ac:dyDescent="0.35">
      <c r="A20" s="18" t="s">
        <v>143</v>
      </c>
      <c r="B20" s="19" t="s">
        <v>58</v>
      </c>
      <c r="C20" s="148">
        <v>218</v>
      </c>
      <c r="D20" s="148">
        <v>361</v>
      </c>
      <c r="E20" s="148">
        <v>553</v>
      </c>
      <c r="F20" s="148">
        <v>588</v>
      </c>
      <c r="G20" s="148">
        <v>546</v>
      </c>
      <c r="H20" s="148">
        <v>650</v>
      </c>
      <c r="I20" s="148">
        <v>389</v>
      </c>
    </row>
    <row r="21" spans="1:9" x14ac:dyDescent="0.35">
      <c r="A21" s="15" t="s">
        <v>142</v>
      </c>
      <c r="B21" s="10" t="s">
        <v>3</v>
      </c>
      <c r="C21" s="83">
        <f>+C19/C$5</f>
        <v>0.97319232661091981</v>
      </c>
      <c r="D21" s="22">
        <f t="shared" ref="D21:E21" si="13">+D19/D$5</f>
        <v>0.95818855686819548</v>
      </c>
      <c r="E21" s="22">
        <f t="shared" si="13"/>
        <v>0.93840498997549571</v>
      </c>
      <c r="F21" s="83">
        <f t="shared" ref="F21:I22" si="14">+F19/F$5</f>
        <v>0.93907367112216356</v>
      </c>
      <c r="G21" s="83">
        <f t="shared" si="14"/>
        <v>0.94352503103020269</v>
      </c>
      <c r="H21" s="83">
        <f t="shared" si="14"/>
        <v>0.93619318739570045</v>
      </c>
      <c r="I21" s="83">
        <f t="shared" si="14"/>
        <v>0.96021681325424424</v>
      </c>
    </row>
    <row r="22" spans="1:9" x14ac:dyDescent="0.35">
      <c r="A22" s="18" t="s">
        <v>143</v>
      </c>
      <c r="B22" s="19" t="s">
        <v>3</v>
      </c>
      <c r="C22" s="84">
        <f>+C20/C$5</f>
        <v>2.6807673389080178E-2</v>
      </c>
      <c r="D22" s="67">
        <f t="shared" ref="D22:E22" si="15">+D20/D$5</f>
        <v>4.1811443131804495E-2</v>
      </c>
      <c r="E22" s="67">
        <f t="shared" si="15"/>
        <v>6.1595010024504342E-2</v>
      </c>
      <c r="F22" s="84">
        <f t="shared" ref="F22:G22" si="16">+F20/F$5</f>
        <v>6.0926328877836493E-2</v>
      </c>
      <c r="G22" s="84">
        <f t="shared" si="16"/>
        <v>5.6474968969797271E-2</v>
      </c>
      <c r="H22" s="84">
        <f t="shared" si="14"/>
        <v>6.3806812604299601E-2</v>
      </c>
      <c r="I22" s="84">
        <f t="shared" si="14"/>
        <v>3.9783186745755782E-2</v>
      </c>
    </row>
    <row r="23" spans="1:9" x14ac:dyDescent="0.35">
      <c r="A23" s="15"/>
      <c r="C23" s="86"/>
      <c r="D23" s="87"/>
      <c r="E23" s="87"/>
      <c r="F23" s="86"/>
      <c r="G23" s="86"/>
      <c r="H23" s="86"/>
      <c r="I23" s="86"/>
    </row>
    <row r="24" spans="1:9" s="1" customFormat="1" x14ac:dyDescent="0.4">
      <c r="A24" s="167" t="s">
        <v>161</v>
      </c>
      <c r="B24" s="57"/>
      <c r="C24" s="161"/>
      <c r="D24" s="161"/>
      <c r="E24" s="159"/>
      <c r="F24" s="159"/>
      <c r="G24" s="159"/>
      <c r="H24" s="159"/>
      <c r="I24" s="159"/>
    </row>
    <row r="25" spans="1:9" x14ac:dyDescent="0.35"/>
    <row r="26" spans="1:9" s="12" customFormat="1" x14ac:dyDescent="0.35">
      <c r="A26" s="100" t="s">
        <v>80</v>
      </c>
      <c r="B26" s="63"/>
      <c r="C26" s="62"/>
      <c r="D26" s="62"/>
      <c r="E26" s="62"/>
      <c r="F26" s="62"/>
      <c r="G26" s="62"/>
      <c r="H26" s="62"/>
      <c r="I26" s="62"/>
    </row>
    <row r="27" spans="1:9" x14ac:dyDescent="0.35"/>
    <row r="28" spans="1:9" s="11" customFormat="1" x14ac:dyDescent="0.35">
      <c r="A28" s="110" t="s">
        <v>81</v>
      </c>
      <c r="B28" s="112"/>
      <c r="C28" s="113"/>
      <c r="D28" s="113"/>
      <c r="E28" s="113"/>
      <c r="F28" s="113"/>
      <c r="G28" s="113"/>
      <c r="H28" s="113"/>
      <c r="I28" s="113"/>
    </row>
    <row r="29" spans="1:9" x14ac:dyDescent="0.35">
      <c r="A29" s="9" t="s">
        <v>144</v>
      </c>
      <c r="B29" s="10" t="s">
        <v>145</v>
      </c>
      <c r="C29" s="26">
        <v>66.5</v>
      </c>
      <c r="D29" s="26">
        <v>44</v>
      </c>
      <c r="E29" s="26">
        <v>45</v>
      </c>
      <c r="F29" s="26">
        <v>55</v>
      </c>
      <c r="G29" s="26">
        <v>41</v>
      </c>
      <c r="H29" s="26">
        <v>41</v>
      </c>
      <c r="I29" s="26">
        <v>34</v>
      </c>
    </row>
    <row r="30" spans="1:9" s="11" customFormat="1" x14ac:dyDescent="0.35">
      <c r="B30" s="43"/>
      <c r="D30" s="49"/>
      <c r="E30" s="49"/>
      <c r="F30" s="49"/>
      <c r="G30" s="49"/>
      <c r="H30" s="49"/>
      <c r="I30" s="49"/>
    </row>
    <row r="31" spans="1:9" s="11" customFormat="1" ht="16" x14ac:dyDescent="0.35">
      <c r="A31" s="110" t="s">
        <v>82</v>
      </c>
      <c r="B31" s="112"/>
      <c r="C31" s="113"/>
      <c r="D31" s="114"/>
      <c r="E31" s="114"/>
      <c r="F31" s="114"/>
      <c r="G31" s="114"/>
      <c r="H31" s="114"/>
      <c r="I31" s="114"/>
    </row>
    <row r="32" spans="1:9" x14ac:dyDescent="0.35">
      <c r="A32" s="9" t="s">
        <v>83</v>
      </c>
      <c r="B32" s="10" t="s">
        <v>3</v>
      </c>
      <c r="C32" s="22">
        <v>0.14000000000000001</v>
      </c>
      <c r="D32" s="83">
        <v>0.12559999999999999</v>
      </c>
      <c r="E32" s="83">
        <v>0.1104</v>
      </c>
      <c r="F32" s="83">
        <v>0.14169999999999999</v>
      </c>
      <c r="G32" s="83">
        <v>0.13159999999999999</v>
      </c>
      <c r="H32" s="83">
        <v>0.17480000000000001</v>
      </c>
      <c r="I32" s="83">
        <v>0.14499999999999999</v>
      </c>
    </row>
    <row r="33" spans="1:9" x14ac:dyDescent="0.35">
      <c r="A33" s="15" t="s">
        <v>84</v>
      </c>
      <c r="B33" s="10" t="s">
        <v>3</v>
      </c>
      <c r="C33" s="128"/>
      <c r="D33" s="83">
        <v>0.21160000000000001</v>
      </c>
      <c r="E33" s="83">
        <v>0.18640000000000001</v>
      </c>
      <c r="F33" s="83">
        <v>0.2072</v>
      </c>
      <c r="G33" s="83">
        <v>0.1799</v>
      </c>
      <c r="H33" s="83">
        <v>0.26569999999999999</v>
      </c>
      <c r="I33" s="83">
        <v>0.16600000000000001</v>
      </c>
    </row>
    <row r="34" spans="1:9" ht="14.5" customHeight="1" x14ac:dyDescent="0.35">
      <c r="A34" s="15" t="s">
        <v>85</v>
      </c>
      <c r="B34" s="10" t="s">
        <v>3</v>
      </c>
      <c r="C34" s="128"/>
      <c r="D34" s="83">
        <v>0.1123</v>
      </c>
      <c r="E34" s="83">
        <v>9.69E-2</v>
      </c>
      <c r="F34" s="83">
        <v>0.12920000000000001</v>
      </c>
      <c r="G34" s="83">
        <v>0.12180000000000001</v>
      </c>
      <c r="H34" s="83">
        <v>0.15529999999999999</v>
      </c>
      <c r="I34" s="83">
        <v>0.14000000000000001</v>
      </c>
    </row>
    <row r="35" spans="1:9" x14ac:dyDescent="0.35">
      <c r="A35" s="25" t="s">
        <v>86</v>
      </c>
      <c r="B35" s="24" t="s">
        <v>3</v>
      </c>
      <c r="C35" s="129">
        <v>0.12</v>
      </c>
      <c r="D35" s="130">
        <v>8.0299999999999996E-2</v>
      </c>
      <c r="E35" s="130">
        <v>0.1091</v>
      </c>
      <c r="F35" s="130">
        <v>0.1187</v>
      </c>
      <c r="G35" s="130">
        <v>0.14019999999999999</v>
      </c>
      <c r="H35" s="130">
        <v>0.1542</v>
      </c>
      <c r="I35" s="130">
        <v>0.18149999999999999</v>
      </c>
    </row>
    <row r="36" spans="1:9" x14ac:dyDescent="0.35">
      <c r="A36" s="15" t="s">
        <v>87</v>
      </c>
      <c r="B36" s="10" t="s">
        <v>3</v>
      </c>
      <c r="C36" s="128"/>
      <c r="D36" s="83">
        <v>8.8599999999999998E-2</v>
      </c>
      <c r="E36" s="83">
        <v>8.8499999999999995E-2</v>
      </c>
      <c r="F36" s="83">
        <v>0.13489999999999999</v>
      </c>
      <c r="G36" s="83">
        <v>0.1661</v>
      </c>
      <c r="H36" s="83">
        <v>0.19040000000000001</v>
      </c>
      <c r="I36" s="83">
        <v>0.1938</v>
      </c>
    </row>
    <row r="37" spans="1:9" x14ac:dyDescent="0.35">
      <c r="A37" s="18" t="s">
        <v>88</v>
      </c>
      <c r="B37" s="19" t="s">
        <v>3</v>
      </c>
      <c r="C37" s="131"/>
      <c r="D37" s="84">
        <v>7.9000000000000001E-2</v>
      </c>
      <c r="E37" s="84">
        <v>0.11269999999999999</v>
      </c>
      <c r="F37" s="84">
        <v>0.11559999999999999</v>
      </c>
      <c r="G37" s="84">
        <v>0.13489999999999999</v>
      </c>
      <c r="H37" s="84">
        <v>0.14649999999999999</v>
      </c>
      <c r="I37" s="84">
        <v>0.17879999999999999</v>
      </c>
    </row>
    <row r="38" spans="1:9" x14ac:dyDescent="0.35">
      <c r="A38" s="15"/>
      <c r="D38" s="22"/>
      <c r="E38" s="22"/>
      <c r="F38" s="22"/>
      <c r="G38" s="22"/>
      <c r="H38" s="22"/>
      <c r="I38" s="22"/>
    </row>
    <row r="39" spans="1:9" x14ac:dyDescent="0.35"/>
    <row r="40" spans="1:9" s="12" customFormat="1" x14ac:dyDescent="0.35">
      <c r="A40" s="100" t="s">
        <v>146</v>
      </c>
      <c r="B40" s="63"/>
      <c r="C40" s="62"/>
      <c r="D40" s="62"/>
      <c r="E40" s="62"/>
      <c r="F40" s="62"/>
      <c r="G40" s="62"/>
      <c r="H40" s="62"/>
      <c r="I40" s="62"/>
    </row>
    <row r="41" spans="1:9" x14ac:dyDescent="0.35"/>
    <row r="42" spans="1:9" s="11" customFormat="1" x14ac:dyDescent="0.35">
      <c r="A42" s="110" t="s">
        <v>89</v>
      </c>
      <c r="B42" s="112"/>
      <c r="C42" s="113"/>
      <c r="D42" s="113"/>
      <c r="E42" s="113"/>
      <c r="F42" s="113"/>
      <c r="G42" s="113"/>
      <c r="H42" s="113"/>
      <c r="I42" s="113"/>
    </row>
    <row r="43" spans="1:9" x14ac:dyDescent="0.35">
      <c r="A43" s="9" t="s">
        <v>90</v>
      </c>
      <c r="B43" s="10" t="s">
        <v>15</v>
      </c>
      <c r="C43" s="9">
        <v>0</v>
      </c>
      <c r="D43" s="9">
        <v>0</v>
      </c>
      <c r="E43" s="9">
        <v>1</v>
      </c>
      <c r="F43" s="9">
        <v>1</v>
      </c>
      <c r="G43" s="9">
        <v>0</v>
      </c>
      <c r="H43" s="9">
        <v>0</v>
      </c>
      <c r="I43" s="9">
        <v>0</v>
      </c>
    </row>
    <row r="44" spans="1:9" s="27" customFormat="1" ht="28" customHeight="1" x14ac:dyDescent="0.35">
      <c r="A44" s="27" t="s">
        <v>127</v>
      </c>
      <c r="B44" s="10" t="s">
        <v>147</v>
      </c>
      <c r="C44" s="27">
        <v>0</v>
      </c>
      <c r="D44" s="27">
        <v>0</v>
      </c>
      <c r="E44" s="85">
        <v>0.06</v>
      </c>
      <c r="F44" s="85">
        <v>0.06</v>
      </c>
      <c r="G44" s="85">
        <v>0</v>
      </c>
      <c r="H44" s="85">
        <v>0</v>
      </c>
      <c r="I44" s="85">
        <v>0</v>
      </c>
    </row>
    <row r="45" spans="1:9" x14ac:dyDescent="0.35">
      <c r="A45" s="25" t="s">
        <v>91</v>
      </c>
      <c r="B45" s="24" t="s">
        <v>15</v>
      </c>
      <c r="C45" s="25">
        <v>217</v>
      </c>
      <c r="D45" s="25">
        <v>144</v>
      </c>
      <c r="E45" s="25">
        <v>126</v>
      </c>
      <c r="F45" s="25">
        <v>151</v>
      </c>
      <c r="G45" s="25">
        <v>141</v>
      </c>
      <c r="H45" s="25">
        <v>177</v>
      </c>
      <c r="I45" s="25">
        <v>129</v>
      </c>
    </row>
    <row r="46" spans="1:9" ht="29" customHeight="1" x14ac:dyDescent="0.35">
      <c r="A46" s="21" t="s">
        <v>118</v>
      </c>
      <c r="B46" s="19" t="s">
        <v>148</v>
      </c>
      <c r="C46" s="68">
        <v>13.9</v>
      </c>
      <c r="D46" s="68">
        <v>9.6</v>
      </c>
      <c r="E46" s="68">
        <v>7.7</v>
      </c>
      <c r="F46" s="68">
        <v>8.5</v>
      </c>
      <c r="G46" s="68">
        <v>7.6</v>
      </c>
      <c r="H46" s="68">
        <v>9</v>
      </c>
      <c r="I46" s="68">
        <v>6.7</v>
      </c>
    </row>
    <row r="47" spans="1:9" x14ac:dyDescent="0.35">
      <c r="A47" s="88"/>
      <c r="G47" s="22"/>
      <c r="H47" s="22"/>
      <c r="I47" s="22"/>
    </row>
    <row r="48" spans="1:9" s="12" customFormat="1" x14ac:dyDescent="0.35">
      <c r="A48" s="100" t="s">
        <v>92</v>
      </c>
      <c r="B48" s="63"/>
      <c r="C48" s="62"/>
      <c r="D48" s="62"/>
      <c r="E48" s="62"/>
      <c r="F48" s="62"/>
      <c r="G48" s="62"/>
      <c r="H48" s="62"/>
      <c r="I48" s="62"/>
    </row>
    <row r="49" spans="1:9" x14ac:dyDescent="0.35"/>
    <row r="50" spans="1:9" ht="16" x14ac:dyDescent="0.35">
      <c r="A50" s="13" t="s">
        <v>117</v>
      </c>
      <c r="B50" s="14" t="s">
        <v>2</v>
      </c>
      <c r="C50" s="115">
        <v>585387.02750125085</v>
      </c>
      <c r="D50" s="115">
        <v>562555</v>
      </c>
      <c r="E50" s="115">
        <v>565744</v>
      </c>
      <c r="F50" s="115">
        <v>793966</v>
      </c>
      <c r="G50" s="115">
        <v>529401</v>
      </c>
      <c r="H50" s="115">
        <v>1242194.1100000001</v>
      </c>
      <c r="I50" s="115">
        <v>964397</v>
      </c>
    </row>
    <row r="51" spans="1:9" x14ac:dyDescent="0.35">
      <c r="C51" s="96"/>
      <c r="D51" s="96"/>
      <c r="E51" s="96"/>
      <c r="F51" s="96"/>
      <c r="G51" s="96"/>
      <c r="H51" s="96"/>
      <c r="I51" s="96"/>
    </row>
    <row r="52" spans="1:9" x14ac:dyDescent="0.35">
      <c r="A52" s="97" t="s">
        <v>149</v>
      </c>
      <c r="C52" s="96"/>
      <c r="D52" s="96"/>
      <c r="E52" s="96"/>
      <c r="F52" s="96"/>
      <c r="G52" s="96"/>
      <c r="H52" s="96"/>
      <c r="I52" s="96"/>
    </row>
    <row r="53" spans="1:9" x14ac:dyDescent="0.35">
      <c r="A53" s="97" t="s">
        <v>150</v>
      </c>
      <c r="C53" s="96"/>
      <c r="D53" s="96"/>
      <c r="E53" s="96"/>
      <c r="F53" s="96"/>
      <c r="G53" s="96"/>
      <c r="H53" s="96"/>
      <c r="I53" s="96"/>
    </row>
    <row r="54" spans="1:9" ht="15" customHeight="1" x14ac:dyDescent="0.35">
      <c r="A54" s="166" t="s">
        <v>119</v>
      </c>
      <c r="B54" s="166"/>
      <c r="C54" s="166"/>
      <c r="D54" s="166"/>
      <c r="E54" s="166"/>
      <c r="F54" s="166"/>
      <c r="G54" s="166"/>
      <c r="H54" s="166"/>
      <c r="I54" s="166"/>
    </row>
    <row r="55" spans="1:9" x14ac:dyDescent="0.35">
      <c r="A55" s="166"/>
      <c r="B55" s="166"/>
      <c r="C55" s="166"/>
      <c r="D55" s="166"/>
      <c r="E55" s="166"/>
      <c r="F55" s="166"/>
      <c r="G55" s="166"/>
      <c r="H55" s="166"/>
      <c r="I55" s="166"/>
    </row>
    <row r="56" spans="1:9" x14ac:dyDescent="0.35"/>
  </sheetData>
  <mergeCells count="1">
    <mergeCell ref="A54:I55"/>
  </mergeCells>
  <pageMargins left="0.7" right="0.7" top="0.75" bottom="0.75" header="0.3" footer="0.3"/>
  <pageSetup paperSize="9" scale="62"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FE0D0-B746-41D1-B1FA-2EEEB4F6C6ED}">
  <dimension ref="A1:J29"/>
  <sheetViews>
    <sheetView showGridLines="0" zoomScale="70" zoomScaleNormal="70" zoomScaleSheetLayoutView="70" workbookViewId="0">
      <pane ySplit="2" topLeftCell="A3" activePane="bottomLeft" state="frozen"/>
      <selection pane="bottomLeft" activeCell="I11" sqref="I11"/>
    </sheetView>
  </sheetViews>
  <sheetFormatPr baseColWidth="10" defaultColWidth="0" defaultRowHeight="13" zeroHeight="1" x14ac:dyDescent="0.3"/>
  <cols>
    <col min="1" max="1" width="48.453125" style="29" customWidth="1"/>
    <col min="2" max="2" width="17.54296875" style="29" customWidth="1"/>
    <col min="3" max="9" width="15.7265625" style="29" customWidth="1"/>
    <col min="10" max="10" width="2.08984375" style="29" customWidth="1"/>
    <col min="11" max="16384" width="10.54296875" style="29" hidden="1"/>
  </cols>
  <sheetData>
    <row r="1" spans="1:9" ht="17" customHeight="1" x14ac:dyDescent="0.5">
      <c r="A1" s="124" t="s">
        <v>93</v>
      </c>
      <c r="B1" s="123"/>
      <c r="C1" s="123"/>
      <c r="D1" s="123"/>
      <c r="E1" s="123"/>
      <c r="F1" s="123"/>
      <c r="G1" s="123"/>
      <c r="H1" s="123"/>
      <c r="I1" s="123"/>
    </row>
    <row r="2" spans="1:9" s="2" customFormat="1" ht="17" customHeight="1" x14ac:dyDescent="0.4">
      <c r="A2" s="39" t="s">
        <v>26</v>
      </c>
      <c r="B2" s="40" t="s">
        <v>27</v>
      </c>
      <c r="C2" s="39">
        <v>2019</v>
      </c>
      <c r="D2" s="39">
        <v>2020</v>
      </c>
      <c r="E2" s="39">
        <v>2021</v>
      </c>
      <c r="F2" s="39">
        <v>2022</v>
      </c>
      <c r="G2" s="39">
        <v>2023</v>
      </c>
      <c r="H2" s="39">
        <v>2024</v>
      </c>
      <c r="I2" s="158" t="s">
        <v>152</v>
      </c>
    </row>
    <row r="3" spans="1:9" s="45" customFormat="1" ht="17" customHeight="1" x14ac:dyDescent="0.4">
      <c r="A3" s="99" t="s">
        <v>94</v>
      </c>
      <c r="B3" s="66"/>
      <c r="C3" s="61"/>
      <c r="D3" s="61"/>
      <c r="E3" s="61"/>
      <c r="F3" s="61"/>
      <c r="G3" s="61"/>
      <c r="H3" s="61"/>
      <c r="I3" s="61"/>
    </row>
    <row r="4" spans="1:9" s="9" customFormat="1" ht="17" customHeight="1" x14ac:dyDescent="0.35">
      <c r="A4" s="9" t="s">
        <v>95</v>
      </c>
      <c r="B4" s="10" t="s">
        <v>97</v>
      </c>
      <c r="C4" s="9">
        <v>9</v>
      </c>
      <c r="D4" s="9">
        <v>9</v>
      </c>
      <c r="E4" s="9">
        <v>9</v>
      </c>
      <c r="F4" s="9">
        <v>9</v>
      </c>
      <c r="G4" s="9">
        <v>9</v>
      </c>
      <c r="H4" s="9">
        <v>9</v>
      </c>
      <c r="I4" s="9">
        <v>8</v>
      </c>
    </row>
    <row r="5" spans="1:9" s="9" customFormat="1" ht="15" customHeight="1" x14ac:dyDescent="0.35">
      <c r="A5" s="9" t="s">
        <v>96</v>
      </c>
      <c r="B5" s="10" t="s">
        <v>3</v>
      </c>
      <c r="C5" s="22">
        <f t="shared" ref="C5:H5" si="0">8/C4</f>
        <v>0.88888888888888884</v>
      </c>
      <c r="D5" s="22">
        <f t="shared" si="0"/>
        <v>0.88888888888888884</v>
      </c>
      <c r="E5" s="22">
        <f t="shared" si="0"/>
        <v>0.88888888888888884</v>
      </c>
      <c r="F5" s="22">
        <f t="shared" si="0"/>
        <v>0.88888888888888884</v>
      </c>
      <c r="G5" s="22">
        <f t="shared" si="0"/>
        <v>0.88888888888888884</v>
      </c>
      <c r="H5" s="22">
        <f t="shared" si="0"/>
        <v>0.88888888888888884</v>
      </c>
      <c r="I5" s="22">
        <v>0.75</v>
      </c>
    </row>
    <row r="6" spans="1:9" s="9" customFormat="1" ht="15" customHeight="1" x14ac:dyDescent="0.35">
      <c r="A6" s="9" t="s">
        <v>120</v>
      </c>
      <c r="B6" s="10" t="s">
        <v>98</v>
      </c>
      <c r="C6" s="22">
        <f>1/C4</f>
        <v>0.1111111111111111</v>
      </c>
      <c r="D6" s="22">
        <f t="shared" ref="D6:E6" si="1">1/D4</f>
        <v>0.1111111111111111</v>
      </c>
      <c r="E6" s="22">
        <f t="shared" si="1"/>
        <v>0.1111111111111111</v>
      </c>
      <c r="F6" s="22">
        <f>1/F4</f>
        <v>0.1111111111111111</v>
      </c>
      <c r="G6" s="22">
        <f>1/G4</f>
        <v>0.1111111111111111</v>
      </c>
      <c r="H6" s="22">
        <v>0.22</v>
      </c>
      <c r="I6" s="22">
        <v>0.13</v>
      </c>
    </row>
    <row r="7" spans="1:9" s="9" customFormat="1" ht="15" customHeight="1" x14ac:dyDescent="0.35">
      <c r="A7" s="88" t="s">
        <v>111</v>
      </c>
      <c r="B7" s="10" t="s">
        <v>99</v>
      </c>
      <c r="C7" s="9">
        <v>9.4</v>
      </c>
      <c r="D7" s="9">
        <v>10.4</v>
      </c>
      <c r="E7" s="9">
        <v>11.4</v>
      </c>
      <c r="F7" s="88">
        <v>12.1</v>
      </c>
      <c r="G7" s="88">
        <v>13.1</v>
      </c>
      <c r="H7" s="88">
        <v>12.4</v>
      </c>
      <c r="I7" s="88">
        <v>4.9000000000000004</v>
      </c>
    </row>
    <row r="8" spans="1:9" s="9" customFormat="1" ht="15" customHeight="1" x14ac:dyDescent="0.35">
      <c r="A8" s="132" t="s">
        <v>112</v>
      </c>
      <c r="B8" s="19" t="s">
        <v>99</v>
      </c>
      <c r="C8" s="68">
        <v>7</v>
      </c>
      <c r="D8" s="68">
        <v>8</v>
      </c>
      <c r="E8" s="68">
        <v>9</v>
      </c>
      <c r="F8" s="92">
        <v>9.6999999999999993</v>
      </c>
      <c r="G8" s="92">
        <v>10.7</v>
      </c>
      <c r="H8" s="92">
        <v>10.199999999999999</v>
      </c>
      <c r="I8" s="92">
        <v>3.8</v>
      </c>
    </row>
    <row r="9" spans="1:9" s="9" customFormat="1" ht="15" customHeight="1" x14ac:dyDescent="0.35">
      <c r="B9" s="10"/>
      <c r="F9" s="88"/>
      <c r="G9" s="88"/>
      <c r="H9" s="88"/>
    </row>
    <row r="10" spans="1:9" s="9" customFormat="1" ht="15" customHeight="1" x14ac:dyDescent="0.4">
      <c r="A10" s="99" t="s">
        <v>100</v>
      </c>
      <c r="B10" s="66"/>
      <c r="C10" s="61"/>
      <c r="F10" s="88"/>
      <c r="G10" s="88"/>
      <c r="H10" s="88"/>
    </row>
    <row r="11" spans="1:9" s="9" customFormat="1" ht="15" customHeight="1" x14ac:dyDescent="0.35">
      <c r="A11" s="103" t="s">
        <v>100</v>
      </c>
      <c r="B11" s="104" t="s">
        <v>101</v>
      </c>
      <c r="C11" s="104" t="s">
        <v>102</v>
      </c>
      <c r="F11" s="88"/>
      <c r="G11" s="88"/>
      <c r="H11" s="88"/>
    </row>
    <row r="12" spans="1:9" s="9" customFormat="1" ht="15" customHeight="1" x14ac:dyDescent="0.35">
      <c r="A12" s="9" t="s">
        <v>14</v>
      </c>
      <c r="B12" s="10">
        <v>2</v>
      </c>
      <c r="C12" s="10" t="s">
        <v>109</v>
      </c>
      <c r="F12" s="88"/>
      <c r="G12" s="88"/>
      <c r="H12" s="88"/>
    </row>
    <row r="13" spans="1:9" s="9" customFormat="1" ht="15" customHeight="1" x14ac:dyDescent="0.35">
      <c r="A13" s="9" t="s">
        <v>103</v>
      </c>
      <c r="B13" s="10">
        <v>3</v>
      </c>
      <c r="C13" s="10" t="s">
        <v>109</v>
      </c>
      <c r="F13" s="88"/>
      <c r="G13" s="88"/>
      <c r="H13" s="88"/>
    </row>
    <row r="14" spans="1:9" s="9" customFormat="1" ht="15" customHeight="1" x14ac:dyDescent="0.35">
      <c r="A14" s="9" t="s">
        <v>104</v>
      </c>
      <c r="B14" s="10">
        <v>3</v>
      </c>
      <c r="C14" s="10" t="s">
        <v>109</v>
      </c>
      <c r="F14" s="88"/>
      <c r="G14" s="88"/>
      <c r="H14" s="88"/>
    </row>
    <row r="15" spans="1:9" s="9" customFormat="1" ht="15" customHeight="1" x14ac:dyDescent="0.35">
      <c r="A15" s="94" t="s">
        <v>105</v>
      </c>
      <c r="B15" s="93">
        <v>3</v>
      </c>
      <c r="C15" s="93" t="s">
        <v>108</v>
      </c>
      <c r="F15" s="88"/>
      <c r="G15" s="88"/>
      <c r="H15" s="88"/>
    </row>
    <row r="16" spans="1:9" s="9" customFormat="1" ht="15" customHeight="1" x14ac:dyDescent="0.35">
      <c r="A16" s="9" t="s">
        <v>106</v>
      </c>
      <c r="B16" s="10">
        <v>3</v>
      </c>
      <c r="C16" s="10" t="s">
        <v>109</v>
      </c>
      <c r="F16" s="88"/>
      <c r="G16" s="88"/>
      <c r="H16" s="88"/>
    </row>
    <row r="17" spans="1:9" s="9" customFormat="1" ht="15" customHeight="1" x14ac:dyDescent="0.35">
      <c r="A17" s="21" t="s">
        <v>107</v>
      </c>
      <c r="B17" s="19">
        <v>3</v>
      </c>
      <c r="C17" s="19" t="s">
        <v>109</v>
      </c>
      <c r="F17" s="88"/>
      <c r="G17" s="88"/>
      <c r="H17" s="88"/>
    </row>
    <row r="18" spans="1:9" s="9" customFormat="1" ht="15" customHeight="1" x14ac:dyDescent="0.35">
      <c r="B18" s="10"/>
      <c r="F18" s="88"/>
      <c r="G18" s="88"/>
      <c r="H18" s="88"/>
    </row>
    <row r="19" spans="1:9" s="9" customFormat="1" ht="15" customHeight="1" x14ac:dyDescent="0.35">
      <c r="A19" s="98" t="s">
        <v>110</v>
      </c>
      <c r="B19" s="10"/>
      <c r="F19" s="88"/>
      <c r="G19" s="88"/>
      <c r="H19" s="88"/>
    </row>
    <row r="20" spans="1:9" s="149" customFormat="1" ht="15" customHeight="1" x14ac:dyDescent="0.35">
      <c r="A20" s="166" t="s">
        <v>135</v>
      </c>
      <c r="B20" s="166"/>
      <c r="C20" s="166"/>
      <c r="D20" s="166"/>
      <c r="E20" s="166"/>
      <c r="F20" s="166"/>
      <c r="G20" s="166"/>
      <c r="H20" s="166"/>
      <c r="I20" s="166"/>
    </row>
    <row r="21" spans="1:9" s="149" customFormat="1" ht="15" customHeight="1" x14ac:dyDescent="0.35">
      <c r="A21" s="166"/>
      <c r="B21" s="166"/>
      <c r="C21" s="166"/>
      <c r="D21" s="166"/>
      <c r="E21" s="166"/>
      <c r="F21" s="166"/>
      <c r="G21" s="166"/>
      <c r="H21" s="166"/>
      <c r="I21" s="166"/>
    </row>
    <row r="22" spans="1:9" s="9" customFormat="1" ht="9.5" customHeight="1" x14ac:dyDescent="0.35">
      <c r="B22" s="10"/>
      <c r="F22" s="88"/>
      <c r="G22" s="88"/>
      <c r="H22" s="88"/>
    </row>
    <row r="23" spans="1:9" s="1" customFormat="1" ht="3.5" hidden="1" customHeight="1" x14ac:dyDescent="0.4">
      <c r="B23" s="28"/>
    </row>
    <row r="24" spans="1:9" s="1" customFormat="1" ht="3.5" hidden="1" customHeight="1" x14ac:dyDescent="0.4">
      <c r="B24" s="28"/>
    </row>
    <row r="25" spans="1:9" s="1" customFormat="1" ht="3.5" hidden="1" customHeight="1" x14ac:dyDescent="0.4">
      <c r="B25" s="28"/>
    </row>
    <row r="26" spans="1:9" s="1" customFormat="1" ht="3.5" hidden="1" customHeight="1" x14ac:dyDescent="0.4">
      <c r="B26" s="28"/>
    </row>
    <row r="27" spans="1:9" s="1" customFormat="1" ht="3.5" hidden="1" customHeight="1" x14ac:dyDescent="0.4">
      <c r="B27" s="28"/>
    </row>
    <row r="28" spans="1:9" ht="3.5" hidden="1" customHeight="1" x14ac:dyDescent="0.3"/>
    <row r="29" spans="1:9" ht="3.5" hidden="1" customHeight="1" x14ac:dyDescent="0.3"/>
  </sheetData>
  <mergeCells count="1">
    <mergeCell ref="A20:I21"/>
  </mergeCells>
  <pageMargins left="0.7" right="0.7" top="0.75" bottom="0.75" header="0.3" footer="0.3"/>
  <pageSetup paperSize="9" scale="6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7C7F4450D482746AB6309F4A094EEFE" ma:contentTypeVersion="2" ma:contentTypeDescription="Crear nuevo documento." ma:contentTypeScope="" ma:versionID="a452110132cc16db28af4dec4baaf1bd">
  <xsd:schema xmlns:xsd="http://www.w3.org/2001/XMLSchema" xmlns:xs="http://www.w3.org/2001/XMLSchema" xmlns:p="http://schemas.microsoft.com/office/2006/metadata/properties" xmlns:ns2="d22022d7-cac3-4c92-b597-82347e5c5ad0" targetNamespace="http://schemas.microsoft.com/office/2006/metadata/properties" ma:root="true" ma:fieldsID="64f88940b3c796c60d967d55cac27d5c" ns2:_="">
    <xsd:import namespace="d22022d7-cac3-4c92-b597-82347e5c5ad0"/>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2022d7-cac3-4c92-b597-82347e5c5a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ED08AD2-0FBC-418E-B993-8D13CA21C1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2022d7-cac3-4c92-b597-82347e5c5a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00630CB-2723-4257-938F-AC8C41C37615}">
  <ds:schemaRefs>
    <ds:schemaRef ds:uri="http://schemas.microsoft.com/sharepoint/v3/contenttype/forms"/>
  </ds:schemaRefs>
</ds:datastoreItem>
</file>

<file path=customXml/itemProps3.xml><?xml version="1.0" encoding="utf-8"?>
<ds:datastoreItem xmlns:ds="http://schemas.openxmlformats.org/officeDocument/2006/customXml" ds:itemID="{78C60EEE-52AE-41BB-913E-E5DA2DAE3007}">
  <ds:schemaRefs>
    <ds:schemaRef ds:uri="http://schemas.microsoft.com/office/2006/documentManagement/types"/>
    <ds:schemaRef ds:uri="http://schemas.microsoft.com/office/infopath/2007/PartnerControls"/>
    <ds:schemaRef ds:uri="http://purl.org/dc/dcmitype/"/>
    <ds:schemaRef ds:uri="http://www.w3.org/XML/1998/namespace"/>
    <ds:schemaRef ds:uri="http://purl.org/dc/elements/1.1/"/>
    <ds:schemaRef ds:uri="http://schemas.openxmlformats.org/package/2006/metadata/core-properties"/>
    <ds:schemaRef ds:uri="d22022d7-cac3-4c92-b597-82347e5c5ad0"/>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Tracker de Sustentabilidad</vt:lpstr>
      <vt:lpstr>Financiero &amp; Operacional</vt:lpstr>
      <vt:lpstr>Ambiental</vt:lpstr>
      <vt:lpstr>Social</vt:lpstr>
      <vt:lpstr>Gobernanza</vt:lpstr>
      <vt:lpstr>Ambiental!Área_de_impresión</vt:lpstr>
      <vt:lpstr>'Financiero &amp; Operacional'!Área_de_impresión</vt:lpstr>
      <vt:lpstr>Gobernanza!Área_de_impresión</vt:lpstr>
      <vt:lpstr>Social!Área_de_impresión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Laura Frugoni</dc:creator>
  <cp:keywords/>
  <dc:description/>
  <cp:lastModifiedBy>Maia Frugoni</cp:lastModifiedBy>
  <cp:revision/>
  <dcterms:created xsi:type="dcterms:W3CDTF">2015-06-05T18:19:34Z</dcterms:created>
  <dcterms:modified xsi:type="dcterms:W3CDTF">2026-05-18T18:41:52Z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0x010100E7C7F4450D482746AB6309F4A094EEFE</vt:lpwstr>
  </property>
</Properties>
</file>