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O:\Sustentabilidad\14. ESG\0. ESG WEB\0. Armado inicial\ESG WEB TRACKER\2024\"/>
    </mc:Choice>
  </mc:AlternateContent>
  <xr:revisionPtr revIDLastSave="0" documentId="13_ncr:1_{57CBD062-A658-4CB3-A043-264636EFD9BF}" xr6:coauthVersionLast="47" xr6:coauthVersionMax="47" xr10:uidLastSave="{00000000-0000-0000-0000-000000000000}"/>
  <bookViews>
    <workbookView xWindow="-110" yWindow="-110" windowWidth="19420" windowHeight="10420" tabRatio="931" xr2:uid="{00000000-000D-0000-FFFF-FFFF00000000}"/>
  </bookViews>
  <sheets>
    <sheet name="Sustaintability Tracker" sheetId="14" r:id="rId1"/>
    <sheet name="Financial &amp; Operational" sheetId="5" r:id="rId2"/>
    <sheet name="Environmental" sheetId="1" r:id="rId3"/>
    <sheet name="Social" sheetId="2" r:id="rId4"/>
    <sheet name="Governance" sheetId="3" r:id="rId5"/>
    <sheet name="Targets and Commitments" sheetId="13" r:id="rId6"/>
    <sheet name="Policies" sheetId="9" r:id="rId7"/>
    <sheet name="Certifications" sheetId="10" r:id="rId8"/>
  </sheets>
  <definedNames>
    <definedName name="_xlnm.Print_Area" localSheetId="2">Environmental!$A$2:$I$62</definedName>
    <definedName name="_xlnm.Print_Area" localSheetId="1">'Financial &amp; Operational'!$A$2:$I$36</definedName>
    <definedName name="_xlnm.Print_Area" localSheetId="4">Governance!$A$2:$I$20</definedName>
    <definedName name="_xlnm.Print_Area" localSheetId="3">Social!$A$2:$I$56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5" i="1"/>
  <c r="B21" i="9"/>
  <c r="B25" i="13"/>
  <c r="H5" i="3" l="1"/>
  <c r="H5" i="2" l="1"/>
  <c r="H10" i="2" s="1"/>
  <c r="H56" i="1"/>
  <c r="H52" i="1"/>
  <c r="H9" i="2" l="1"/>
  <c r="H22" i="2"/>
  <c r="H21" i="2"/>
  <c r="H17" i="2"/>
  <c r="H16" i="2"/>
  <c r="H15" i="2"/>
  <c r="H50" i="1"/>
  <c r="H24" i="1" l="1"/>
  <c r="H15" i="1" l="1"/>
  <c r="G6" i="3" l="1"/>
  <c r="G5" i="1" l="1"/>
  <c r="G8" i="1" s="1"/>
  <c r="F5" i="1"/>
  <c r="F8" i="1" s="1"/>
  <c r="E5" i="1"/>
  <c r="E8" i="1" s="1"/>
  <c r="D5" i="1"/>
  <c r="D8" i="1" s="1"/>
  <c r="C5" i="1"/>
  <c r="C8" i="1" s="1"/>
  <c r="G5" i="3" l="1"/>
  <c r="G24" i="1" l="1"/>
  <c r="G5" i="2" l="1"/>
  <c r="G17" i="2" s="1"/>
  <c r="G9" i="2" l="1"/>
  <c r="G21" i="2"/>
  <c r="G22" i="2"/>
  <c r="G10" i="2"/>
  <c r="G15" i="2"/>
  <c r="G16" i="2"/>
  <c r="G56" i="1" l="1"/>
  <c r="G52" i="1"/>
  <c r="G15" i="1"/>
  <c r="D5" i="2"/>
  <c r="G50" i="1" l="1"/>
  <c r="F56" i="1"/>
  <c r="E56" i="1"/>
  <c r="D56" i="1"/>
  <c r="C56" i="1"/>
  <c r="F52" i="1"/>
  <c r="E52" i="1"/>
  <c r="D52" i="1"/>
  <c r="C52" i="1"/>
  <c r="E50" i="1" l="1"/>
  <c r="F50" i="1"/>
  <c r="C50" i="1"/>
  <c r="D50" i="1"/>
  <c r="F5" i="2" l="1"/>
  <c r="E5" i="2"/>
  <c r="F15" i="1" l="1"/>
  <c r="F24" i="1"/>
  <c r="F22" i="2"/>
  <c r="F10" i="2" l="1"/>
  <c r="F9" i="2"/>
  <c r="F15" i="2"/>
  <c r="F16" i="2"/>
  <c r="F17" i="2"/>
  <c r="F21" i="2"/>
  <c r="F6" i="3" l="1"/>
  <c r="F5" i="3"/>
  <c r="D15" i="1" l="1"/>
  <c r="D5" i="3" l="1"/>
  <c r="E5" i="3"/>
  <c r="C5" i="3"/>
  <c r="E6" i="3"/>
  <c r="D6" i="3"/>
  <c r="C6" i="3"/>
  <c r="E24" i="1" l="1"/>
  <c r="D24" i="1"/>
  <c r="C24" i="1"/>
  <c r="C5" i="2" l="1"/>
  <c r="C22" i="2" l="1"/>
  <c r="C21" i="2"/>
  <c r="D21" i="2"/>
  <c r="D22" i="2"/>
  <c r="E21" i="2"/>
  <c r="E22" i="2"/>
  <c r="E9" i="2"/>
  <c r="E17" i="2"/>
  <c r="E10" i="2"/>
  <c r="E16" i="2"/>
  <c r="D16" i="2"/>
  <c r="D9" i="2"/>
  <c r="D10" i="2"/>
  <c r="D17" i="2"/>
  <c r="D15" i="2"/>
  <c r="C16" i="2"/>
  <c r="C9" i="2"/>
  <c r="C17" i="2"/>
  <c r="C10" i="2"/>
  <c r="C15" i="2"/>
  <c r="E15" i="2"/>
  <c r="C15" i="1" l="1"/>
  <c r="E15" i="1"/>
</calcChain>
</file>

<file path=xl/sharedStrings.xml><?xml version="1.0" encoding="utf-8"?>
<sst xmlns="http://schemas.openxmlformats.org/spreadsheetml/2006/main" count="350" uniqueCount="244">
  <si>
    <t>MWh</t>
  </si>
  <si>
    <t>Brazil</t>
  </si>
  <si>
    <t>Argentina &amp; Uruguay</t>
  </si>
  <si>
    <t>q</t>
  </si>
  <si>
    <t>USD</t>
  </si>
  <si>
    <t>Consumption of renewable energy</t>
  </si>
  <si>
    <t>%</t>
  </si>
  <si>
    <t>Energy Intensity ratio (energy consumption / production)</t>
  </si>
  <si>
    <t>tCO2e</t>
  </si>
  <si>
    <t>Carbon Intensity ratio - total</t>
  </si>
  <si>
    <t>Carbon sequestration</t>
  </si>
  <si>
    <t>has</t>
  </si>
  <si>
    <t>m3</t>
  </si>
  <si>
    <t>m3/tons</t>
  </si>
  <si>
    <t>Employment</t>
  </si>
  <si>
    <t>By Gender</t>
  </si>
  <si>
    <t>Women</t>
  </si>
  <si>
    <t>Men</t>
  </si>
  <si>
    <t>By Country</t>
  </si>
  <si>
    <t>Argentina</t>
  </si>
  <si>
    <t>Uruguay</t>
  </si>
  <si>
    <t>By type of contract</t>
  </si>
  <si>
    <t>Permanent</t>
  </si>
  <si>
    <t>Temporary</t>
  </si>
  <si>
    <t>Human Capital</t>
  </si>
  <si>
    <t>Average hours of training per employee</t>
  </si>
  <si>
    <t>hours per employee</t>
  </si>
  <si>
    <t>Work safety</t>
  </si>
  <si>
    <t>Recordable accidents at work</t>
  </si>
  <si>
    <t>number</t>
  </si>
  <si>
    <t>Community</t>
  </si>
  <si>
    <t>Independent board members</t>
  </si>
  <si>
    <t>GJ</t>
  </si>
  <si>
    <t>Hiring rate</t>
  </si>
  <si>
    <t>Turnover rate</t>
  </si>
  <si>
    <t>Fatalities</t>
  </si>
  <si>
    <t>N° of fatalities / hours worked * 1,000,000</t>
  </si>
  <si>
    <t>N° of accidents / hours worked * 1,000,000</t>
  </si>
  <si>
    <t>Board size</t>
  </si>
  <si>
    <t>Board average tenure</t>
  </si>
  <si>
    <t>years</t>
  </si>
  <si>
    <t>GJ/tons</t>
  </si>
  <si>
    <t>tCO2e/tons of production</t>
  </si>
  <si>
    <t>Hiring rate - women</t>
  </si>
  <si>
    <t>Hiring rate - men</t>
  </si>
  <si>
    <t>Turnover rate - women</t>
  </si>
  <si>
    <t>Turnover rate - men</t>
  </si>
  <si>
    <t>click here</t>
  </si>
  <si>
    <t>Occupational Health &amp; Safety Policy</t>
  </si>
  <si>
    <t>Distribution Policy</t>
  </si>
  <si>
    <t>Diversity and Inclusion Policy</t>
  </si>
  <si>
    <t>Human Rights Policy</t>
  </si>
  <si>
    <t>Environmental Policy</t>
  </si>
  <si>
    <t>Animal Welfare Policy</t>
  </si>
  <si>
    <t>Integrated Policy</t>
  </si>
  <si>
    <t>11/29/2022</t>
  </si>
  <si>
    <t>06/22/2022</t>
  </si>
  <si>
    <t>06/15/2022</t>
  </si>
  <si>
    <t>06/01/2022</t>
  </si>
  <si>
    <t>06/08/2022</t>
  </si>
  <si>
    <t>01/18/2021</t>
  </si>
  <si>
    <t>06/10/2021</t>
  </si>
  <si>
    <t>03/02/2021</t>
  </si>
  <si>
    <t>Bonsucro</t>
  </si>
  <si>
    <t>Certification</t>
  </si>
  <si>
    <t>FSSC 22000</t>
  </si>
  <si>
    <t>Business</t>
  </si>
  <si>
    <t>SE&amp;E</t>
  </si>
  <si>
    <t>Dairy</t>
  </si>
  <si>
    <t>Rice</t>
  </si>
  <si>
    <t>Crops - sunflower</t>
  </si>
  <si>
    <t>BRCGS Food Safety</t>
  </si>
  <si>
    <t>Crops - peanut</t>
  </si>
  <si>
    <t>RenovaBio</t>
  </si>
  <si>
    <t>ISO 14.001</t>
  </si>
  <si>
    <t>RTRS</t>
  </si>
  <si>
    <t>Crops - soy</t>
  </si>
  <si>
    <t>Halal</t>
  </si>
  <si>
    <t>Kosher</t>
  </si>
  <si>
    <t>SE&amp;E, Rice, Crops (sunflower)</t>
  </si>
  <si>
    <t>Energia Verde</t>
  </si>
  <si>
    <t>Auditorías SMETA (de Sedex)</t>
  </si>
  <si>
    <t xml:space="preserve">Rice, Dairy, Crops </t>
  </si>
  <si>
    <t>Facilities</t>
  </si>
  <si>
    <t>Monte Alegre, Ivinhema, Angelica</t>
  </si>
  <si>
    <t>Carmen (free stalls)</t>
  </si>
  <si>
    <t>OIA - Animal Welfare</t>
  </si>
  <si>
    <t>Monte Alegre</t>
  </si>
  <si>
    <t>Chivilcoy and Morteros Plants</t>
  </si>
  <si>
    <t>Sunflower Plant</t>
  </si>
  <si>
    <t>Peanut Plant</t>
  </si>
  <si>
    <t>Monte Alegre, Sunflower Plant, San Salvador and Franck Mills</t>
  </si>
  <si>
    <t>Financial &amp; Operational indicators</t>
  </si>
  <si>
    <t>Environmental indicators</t>
  </si>
  <si>
    <t>Social indicators</t>
  </si>
  <si>
    <t>Governance indicators</t>
  </si>
  <si>
    <t>Our Policies</t>
  </si>
  <si>
    <t>Our Certifications</t>
  </si>
  <si>
    <t>tons</t>
  </si>
  <si>
    <t>Indicator</t>
  </si>
  <si>
    <t>Unit</t>
  </si>
  <si>
    <t>Website: www.adecoagro.com</t>
  </si>
  <si>
    <t xml:space="preserve">Net sales </t>
  </si>
  <si>
    <t>million USD</t>
  </si>
  <si>
    <t>Sugar, Ethanol and Energy</t>
  </si>
  <si>
    <t>Corporate</t>
  </si>
  <si>
    <t>Sugarcane crushed</t>
  </si>
  <si>
    <t>Milk produced in our free stalls</t>
  </si>
  <si>
    <t>million tons</t>
  </si>
  <si>
    <t>million liters</t>
  </si>
  <si>
    <t xml:space="preserve">Paddy rice </t>
  </si>
  <si>
    <t>thousand tons</t>
  </si>
  <si>
    <t>Grains</t>
  </si>
  <si>
    <t>Processed milk</t>
  </si>
  <si>
    <t>Farming Production</t>
  </si>
  <si>
    <t>Industry Production</t>
  </si>
  <si>
    <t>Training</t>
  </si>
  <si>
    <t>Fatalities and Accidents</t>
  </si>
  <si>
    <t>Carbon emissions balance - scope 1</t>
  </si>
  <si>
    <t>Carbon emissions balance - scope 2</t>
  </si>
  <si>
    <t>-</t>
  </si>
  <si>
    <t>USD/unit</t>
  </si>
  <si>
    <t>Cbios traded (USD/unit)</t>
  </si>
  <si>
    <t>% of women</t>
  </si>
  <si>
    <t>Email: ir@adecoagro.com</t>
  </si>
  <si>
    <t>Sugar</t>
  </si>
  <si>
    <t>Ethanol</t>
  </si>
  <si>
    <t>Water intensity (m3/production)</t>
  </si>
  <si>
    <t>Policy</t>
  </si>
  <si>
    <t>Publication Date</t>
  </si>
  <si>
    <t>tCO2e/ USD million net sales</t>
  </si>
  <si>
    <t>Total hectares managed</t>
  </si>
  <si>
    <t>Board Structure</t>
  </si>
  <si>
    <t>Adecoagro Policies and Commitments</t>
  </si>
  <si>
    <t>Waste</t>
  </si>
  <si>
    <t>Waste diverted from disposal</t>
  </si>
  <si>
    <t>Hazardous</t>
  </si>
  <si>
    <t>Non-hazardous</t>
  </si>
  <si>
    <t>Waste directed to disposal</t>
  </si>
  <si>
    <t>Board average tenure since IPO</t>
  </si>
  <si>
    <t>Board Committees</t>
  </si>
  <si>
    <t>Committee</t>
  </si>
  <si>
    <t>Board Members</t>
  </si>
  <si>
    <t>ESG</t>
  </si>
  <si>
    <t>Audit</t>
  </si>
  <si>
    <t>Compensation &amp; Talent</t>
  </si>
  <si>
    <t>Nomination Sub-Committee</t>
  </si>
  <si>
    <t>Strategy</t>
  </si>
  <si>
    <t>Risk &amp; Commercial</t>
  </si>
  <si>
    <r>
      <rPr>
        <vertAlign val="superscript"/>
        <sz val="9"/>
        <color theme="1"/>
        <rFont val="Montserrat"/>
      </rPr>
      <t>(1)</t>
    </r>
    <r>
      <rPr>
        <sz val="9"/>
        <color theme="1"/>
        <rFont val="Montserrat"/>
      </rPr>
      <t xml:space="preserve"> Employment data refers to active employees as of December 31st of each year.</t>
    </r>
  </si>
  <si>
    <r>
      <rPr>
        <vertAlign val="superscript"/>
        <sz val="9"/>
        <color theme="1"/>
        <rFont val="Montserrat"/>
      </rPr>
      <t>(1)</t>
    </r>
    <r>
      <rPr>
        <sz val="9"/>
        <color theme="1"/>
        <rFont val="Montserrat"/>
      </rPr>
      <t xml:space="preserve"> Or as often as deemed necessary or appropriate in its judgment, but no less than the frequency mentioned above.</t>
    </r>
  </si>
  <si>
    <t>Quarterly</t>
  </si>
  <si>
    <t>Annually</t>
  </si>
  <si>
    <t>Carbon credits</t>
  </si>
  <si>
    <t>Total Waste</t>
  </si>
  <si>
    <r>
      <t xml:space="preserve">Total Employment </t>
    </r>
    <r>
      <rPr>
        <b/>
        <vertAlign val="superscript"/>
        <sz val="10"/>
        <rFont val="Montserrat"/>
      </rPr>
      <t>(1)</t>
    </r>
  </si>
  <si>
    <r>
      <t xml:space="preserve">Hiring and Turnover rates </t>
    </r>
    <r>
      <rPr>
        <b/>
        <vertAlign val="superscript"/>
        <sz val="10"/>
        <rFont val="Montserrat"/>
      </rPr>
      <t>(2)</t>
    </r>
  </si>
  <si>
    <r>
      <t xml:space="preserve">Frequency </t>
    </r>
    <r>
      <rPr>
        <b/>
        <vertAlign val="superscript"/>
        <sz val="10"/>
        <rFont val="Montserrat"/>
      </rPr>
      <t>(1)</t>
    </r>
  </si>
  <si>
    <t>N°</t>
  </si>
  <si>
    <t>Generation of Renewable Electricity</t>
  </si>
  <si>
    <t>CARBON INTENSITY TARGET</t>
  </si>
  <si>
    <t>GENDER DIVERSITY TARGET</t>
  </si>
  <si>
    <t>Water withdrawal - rice fields</t>
  </si>
  <si>
    <t>Water withdrawal - other businesses</t>
  </si>
  <si>
    <t>Water withdrawal - rice fields (%)</t>
  </si>
  <si>
    <r>
      <rPr>
        <b/>
        <sz val="9"/>
        <color theme="0"/>
        <rFont val="Montserrat"/>
      </rPr>
      <t>Scopes</t>
    </r>
    <r>
      <rPr>
        <sz val="9"/>
        <color theme="0"/>
        <rFont val="Montserrat"/>
      </rPr>
      <t>: scope 1 &amp; 2 emissions net from sequestrations and removals</t>
    </r>
  </si>
  <si>
    <r>
      <rPr>
        <b/>
        <sz val="9"/>
        <color theme="0"/>
        <rFont val="Montserrat"/>
      </rPr>
      <t>Soil Organic Carbon</t>
    </r>
    <r>
      <rPr>
        <sz val="9"/>
        <color theme="0"/>
        <rFont val="Montserrat"/>
      </rPr>
      <t>: excluded</t>
    </r>
  </si>
  <si>
    <t>Progress to date</t>
  </si>
  <si>
    <r>
      <rPr>
        <b/>
        <sz val="9"/>
        <color theme="0"/>
        <rFont val="Montserrat"/>
      </rPr>
      <t>Methodology</t>
    </r>
    <r>
      <rPr>
        <sz val="9"/>
        <color theme="0"/>
        <rFont val="Montserrat"/>
      </rPr>
      <t>: following GHG Protocol</t>
    </r>
  </si>
  <si>
    <t>Adecoagro does not withdraw water from areas with water stress.</t>
  </si>
  <si>
    <t>Farming</t>
  </si>
  <si>
    <t>Mercedes, San Salvador, Franck and Paso Dragon Rice Mills and Pilarica snacks plant</t>
  </si>
  <si>
    <t>Biodigesters</t>
  </si>
  <si>
    <t>ADECOAGRO - ENVIRONMENTAL INDICATORS</t>
  </si>
  <si>
    <t>ADECOAGRO - GOVERNANCE INDICATORS</t>
  </si>
  <si>
    <t>ADECOAGRO - SOCIAL INDICATORS</t>
  </si>
  <si>
    <r>
      <rPr>
        <b/>
        <sz val="9"/>
        <color theme="0"/>
        <rFont val="Montserrat"/>
      </rPr>
      <t>CI 2021</t>
    </r>
    <r>
      <rPr>
        <sz val="9"/>
        <color theme="0"/>
        <rFont val="Montserrat"/>
      </rPr>
      <t xml:space="preserve">: 0.309                                          </t>
    </r>
    <r>
      <rPr>
        <b/>
        <sz val="9"/>
        <color theme="0"/>
        <rFont val="Montserrat"/>
      </rPr>
      <t>CI 2030</t>
    </r>
    <r>
      <rPr>
        <sz val="9"/>
        <color theme="0"/>
        <rFont val="Montserrat"/>
      </rPr>
      <t>: 0.241</t>
    </r>
  </si>
  <si>
    <r>
      <rPr>
        <b/>
        <sz val="9"/>
        <color theme="0"/>
        <rFont val="Montserrat"/>
      </rPr>
      <t>Base year</t>
    </r>
    <r>
      <rPr>
        <sz val="9"/>
        <color theme="0"/>
        <rFont val="Montserrat"/>
      </rPr>
      <t xml:space="preserve">: 2021                              </t>
    </r>
    <r>
      <rPr>
        <b/>
        <sz val="9"/>
        <color theme="0"/>
        <rFont val="Montserrat"/>
      </rPr>
      <t xml:space="preserve"> Target year</t>
    </r>
    <r>
      <rPr>
        <sz val="9"/>
        <color theme="0"/>
        <rFont val="Montserrat"/>
      </rPr>
      <t>: 2030</t>
    </r>
  </si>
  <si>
    <r>
      <rPr>
        <vertAlign val="superscript"/>
        <sz val="9"/>
        <color theme="1"/>
        <rFont val="Montserrat"/>
      </rPr>
      <t>(2)</t>
    </r>
    <r>
      <rPr>
        <sz val="9"/>
        <color theme="1"/>
        <rFont val="Montserrat"/>
      </rPr>
      <t xml:space="preserve"> Hiring and Turnover rates are estimated considering only permanent employees.</t>
    </r>
  </si>
  <si>
    <t>Emissions</t>
  </si>
  <si>
    <r>
      <t xml:space="preserve">Carbon emissions balance - scopes 1 &amp; 2 </t>
    </r>
    <r>
      <rPr>
        <b/>
        <vertAlign val="superscript"/>
        <sz val="10"/>
        <rFont val="Montserrat"/>
      </rPr>
      <t>(1)</t>
    </r>
  </si>
  <si>
    <t>Energy</t>
  </si>
  <si>
    <t>Mais Integridade</t>
  </si>
  <si>
    <t>Adecoagro Main Certifications</t>
  </si>
  <si>
    <t>Agricultura familiar</t>
  </si>
  <si>
    <t>Cefetra Certified Responsible Soya (CRS)</t>
  </si>
  <si>
    <t>Soy fields in Argentina</t>
  </si>
  <si>
    <t>Renewable Electricity sold (own)</t>
  </si>
  <si>
    <t>Cbios traded (quantity)</t>
  </si>
  <si>
    <t>Regenerative agriculture</t>
  </si>
  <si>
    <t>Water</t>
  </si>
  <si>
    <t>(1) Our carbon emissions balance and carbon intensity include emissions net of removals and sequestrations. We are not including the Soil Organic Carbon since there are still ongoing technical discussions regarding its calculations.</t>
  </si>
  <si>
    <r>
      <rPr>
        <b/>
        <sz val="9"/>
        <color theme="0"/>
        <rFont val="Montserrat"/>
      </rPr>
      <t>Carbon Intensity (CI)</t>
    </r>
    <r>
      <rPr>
        <sz val="9"/>
        <color theme="0"/>
        <rFont val="Montserrat"/>
      </rPr>
      <t>: net emissions relative to the company’s total production volume</t>
    </r>
  </si>
  <si>
    <t>ADECOAGRO - FINANCIAL &amp; OPERATIONAL INDICATORS</t>
  </si>
  <si>
    <t>Operational</t>
  </si>
  <si>
    <t>Adjusted EBITDA</t>
  </si>
  <si>
    <r>
      <t xml:space="preserve">Financials </t>
    </r>
    <r>
      <rPr>
        <b/>
        <vertAlign val="superscript"/>
        <sz val="10"/>
        <rFont val="Montserrat"/>
      </rPr>
      <t>(1)</t>
    </r>
  </si>
  <si>
    <t>Data updated as of May 21st 2025</t>
  </si>
  <si>
    <t>Quality and Food Safety Policy</t>
  </si>
  <si>
    <t>WATER INTENSITY COMMITMENT</t>
  </si>
  <si>
    <r>
      <rPr>
        <b/>
        <sz val="9"/>
        <color theme="0"/>
        <rFont val="Montserrat"/>
      </rPr>
      <t>Target year</t>
    </r>
    <r>
      <rPr>
        <sz val="9"/>
        <color theme="0"/>
        <rFont val="Montserrat"/>
      </rPr>
      <t>: 2030</t>
    </r>
  </si>
  <si>
    <t>Gender diversity 2024: 17%</t>
  </si>
  <si>
    <r>
      <rPr>
        <b/>
        <sz val="9"/>
        <color theme="0"/>
        <rFont val="Montserrat"/>
      </rPr>
      <t>Gender diversity</t>
    </r>
    <r>
      <rPr>
        <sz val="9"/>
        <color theme="0"/>
        <rFont val="Montserrat"/>
      </rPr>
      <t>: women participation in leadership positions (%)</t>
    </r>
  </si>
  <si>
    <r>
      <rPr>
        <vertAlign val="superscript"/>
        <sz val="9"/>
        <color theme="1"/>
        <rFont val="Montserrat"/>
      </rPr>
      <t>(3)</t>
    </r>
    <r>
      <rPr>
        <sz val="9"/>
        <color theme="1"/>
        <rFont val="Montserrat"/>
      </rPr>
      <t xml:space="preserve"> Investments in 2022 include special community projects for our 20-year anniversary celebration. In 2024, the increase in investment values was driven by a significant increase in food products donated in Argentina, and the impact of inflation in dollar terms. </t>
    </r>
  </si>
  <si>
    <r>
      <t>Investments for the community (USD)</t>
    </r>
    <r>
      <rPr>
        <vertAlign val="superscript"/>
        <sz val="10"/>
        <color theme="1"/>
        <rFont val="Montserrat"/>
      </rPr>
      <t xml:space="preserve"> (3)</t>
    </r>
  </si>
  <si>
    <t>Fatalities rate</t>
  </si>
  <si>
    <t>Click here to access all</t>
  </si>
  <si>
    <t>Water withdrawal</t>
  </si>
  <si>
    <t>Board gender diversity</t>
  </si>
  <si>
    <t>Sales of green products</t>
  </si>
  <si>
    <t>Sales of green products as % of total sales</t>
  </si>
  <si>
    <r>
      <t xml:space="preserve">Processed rough rice </t>
    </r>
    <r>
      <rPr>
        <vertAlign val="superscript"/>
        <sz val="10"/>
        <rFont val="Montserrat"/>
      </rPr>
      <t>(2)</t>
    </r>
  </si>
  <si>
    <r>
      <rPr>
        <vertAlign val="superscript"/>
        <sz val="9"/>
        <rFont val="Montserrat"/>
      </rPr>
      <t>(2)</t>
    </r>
    <r>
      <rPr>
        <sz val="9"/>
        <rFont val="Montserrat"/>
      </rPr>
      <t xml:space="preserve"> Rough rice expressed in white rice equivalent. Adjustment in 2023 figure.</t>
    </r>
  </si>
  <si>
    <t>Green Products Overview - Ethanol, Bioelectricity and Cbios</t>
  </si>
  <si>
    <r>
      <rPr>
        <b/>
        <sz val="9"/>
        <color theme="0"/>
        <rFont val="Montserrat"/>
      </rPr>
      <t>Scope</t>
    </r>
    <r>
      <rPr>
        <sz val="9"/>
        <color theme="0"/>
        <rFont val="Montserrat"/>
      </rPr>
      <t>: Company wide - total Adecoagro's businesses and workforce</t>
    </r>
  </si>
  <si>
    <r>
      <rPr>
        <b/>
        <sz val="9"/>
        <color theme="0"/>
        <rFont val="Montserrat"/>
      </rPr>
      <t>Definition</t>
    </r>
    <r>
      <rPr>
        <sz val="9"/>
        <color theme="0"/>
        <rFont val="Montserrat"/>
      </rPr>
      <t>: leadership positions include Directors, Managers and Supervisors</t>
    </r>
  </si>
  <si>
    <t>At Adecoagro, we strongly believe that building diverse teams, embracing various perspectives, and valuing individual contributions are key to driving innovation and growth.</t>
  </si>
  <si>
    <t>As outlined in our Environmental Policy, we remain committed to preventing water pollution and promoting the responsible use of this vital resource.</t>
  </si>
  <si>
    <t>(2) Adjustment in conversion factor of wood for 2023</t>
  </si>
  <si>
    <t>(3) Correction in the value reported previously for 2023. The reduction of ha in 2024 is explained by the sale of some fields.</t>
  </si>
  <si>
    <r>
      <t xml:space="preserve">Total consumption of energy </t>
    </r>
    <r>
      <rPr>
        <b/>
        <vertAlign val="superscript"/>
        <sz val="10"/>
        <rFont val="Montserrat"/>
      </rPr>
      <t>(2)</t>
    </r>
  </si>
  <si>
    <r>
      <t>Cover crops</t>
    </r>
    <r>
      <rPr>
        <vertAlign val="superscript"/>
        <sz val="10"/>
        <color rgb="FF242424"/>
        <rFont val="Montserrat"/>
      </rPr>
      <t xml:space="preserve"> (3)</t>
    </r>
  </si>
  <si>
    <r>
      <t xml:space="preserve">Natural areas </t>
    </r>
    <r>
      <rPr>
        <vertAlign val="superscript"/>
        <sz val="10"/>
        <rFont val="Montserrat"/>
      </rPr>
      <t>(3)</t>
    </r>
  </si>
  <si>
    <t>Targets and Commitments</t>
  </si>
  <si>
    <r>
      <t>CARBON INTENSITY TARGET TO 2030:</t>
    </r>
    <r>
      <rPr>
        <b/>
        <sz val="9"/>
        <color rgb="FFFFC000"/>
        <rFont val="Montserrat"/>
      </rPr>
      <t xml:space="preserve"> -20% (vs 2021)</t>
    </r>
    <r>
      <rPr>
        <b/>
        <sz val="9"/>
        <color theme="0"/>
        <rFont val="Montserrat"/>
      </rPr>
      <t xml:space="preserve"> &gt;&gt; please refer to the Targets and Commitments section</t>
    </r>
  </si>
  <si>
    <r>
      <rPr>
        <b/>
        <sz val="9"/>
        <color rgb="FFFFC000"/>
        <rFont val="Montserrat"/>
      </rPr>
      <t>NEW!</t>
    </r>
    <r>
      <rPr>
        <b/>
        <sz val="9"/>
        <color theme="0"/>
        <rFont val="Montserrat"/>
      </rPr>
      <t xml:space="preserve"> GENDER DIVERSITY TARGET TO 2030: </t>
    </r>
    <r>
      <rPr>
        <b/>
        <sz val="9"/>
        <color rgb="FFFFC000"/>
        <rFont val="Montserrat"/>
      </rPr>
      <t>25% of women in leadership positions</t>
    </r>
    <r>
      <rPr>
        <b/>
        <sz val="9"/>
        <color theme="0"/>
        <rFont val="Montserrat"/>
      </rPr>
      <t xml:space="preserve"> &gt;&gt;  please refer to the Targets and Commitments section</t>
    </r>
  </si>
  <si>
    <t>Accident frequency rate (N° of accidents / hours worked)</t>
  </si>
  <si>
    <r>
      <rPr>
        <sz val="10"/>
        <color theme="0"/>
        <rFont val="Montserrat Bold"/>
      </rPr>
      <t>ADECOAGRO TARGETS AND COMMITMENTS</t>
    </r>
    <r>
      <rPr>
        <sz val="10"/>
        <color theme="0"/>
        <rFont val="Montserrat SemiBold"/>
      </rPr>
      <t xml:space="preserve">
For further information, please refer to our 
2024 Integrated Report </t>
    </r>
    <r>
      <rPr>
        <i/>
        <sz val="9"/>
        <color theme="0"/>
        <rFont val="Montserrat SemiBold"/>
      </rPr>
      <t>(click here)</t>
    </r>
  </si>
  <si>
    <t>Adecoagro Sustainability tracker</t>
  </si>
  <si>
    <t>Peanut, wheat, corn and rice farms</t>
  </si>
  <si>
    <t>Crops - peanut, wheat, corn
Rice</t>
  </si>
  <si>
    <t>Chivilcoy Plant, Peanut and Sunflower Plants and Franck Mill</t>
  </si>
  <si>
    <t>Abolengo, San Carlos and La Rosa (and other leased farms for soy cultivation)</t>
  </si>
  <si>
    <t>Ivinhema and Angelica</t>
  </si>
  <si>
    <t>CI 2024: 0.279</t>
  </si>
  <si>
    <r>
      <rPr>
        <b/>
        <sz val="9"/>
        <color theme="0"/>
        <rFont val="Montserrat"/>
      </rPr>
      <t>Note</t>
    </r>
    <r>
      <rPr>
        <sz val="9"/>
        <color theme="0"/>
        <rFont val="Montserrat"/>
      </rPr>
      <t>: We expect an oscillating and decreasing trend in our carbon intensity in order to reach the 2030 target.</t>
    </r>
  </si>
  <si>
    <t>As an agribusiness company, water is essential to our field production, particularly in our rice operations. It is also among Adecoagro’s top 10 material topics. For this reason, we are continuously seeking ways to improve efficiency and optimize our use of this resource.
For years, we’ve been adopting advanced irrigation technologies, and we continue to expand these practices across the hectares of our rice fields. These technologies have allowed us to reduce water consumption in irrigation by up to 30%. Our eagerness for efficiency and environmental stewardship drives us to adopt innovative solutions that further minimize our water footprint.
As outlined in our Environmental Policy, we remain committed to preventing water pollution and promoting the responsible use of this vital resource.</t>
  </si>
  <si>
    <t>The data on this tracker is aligned with the methodology used in our latest Integrated Report (FY 2024)</t>
  </si>
  <si>
    <r>
      <rPr>
        <vertAlign val="superscript"/>
        <sz val="9"/>
        <rFont val="Montserrat"/>
      </rPr>
      <t>(1)</t>
    </r>
    <r>
      <rPr>
        <sz val="9"/>
        <rFont val="Montserrat"/>
      </rPr>
      <t xml:space="preserve"> As of 2023, any profit from disposition of farmland or a bargain purchase gain, is being allocated to the operating segment where such farmland belongs.
Please refer to our Earnings Release report for a Reconciliation of Non-IFRS measures.</t>
    </r>
  </si>
  <si>
    <t>The above certifications correspond to year 2024</t>
  </si>
  <si>
    <r>
      <rPr>
        <vertAlign val="superscript"/>
        <sz val="9"/>
        <color theme="1"/>
        <rFont val="Montserrat"/>
      </rPr>
      <t>(2)</t>
    </r>
    <r>
      <rPr>
        <sz val="9"/>
        <color theme="1"/>
        <rFont val="Montserrat"/>
      </rPr>
      <t xml:space="preserve"> The information above corresponds to the Board of Directors as of December 31, 2024. A Shareholders’ Meeting will be held in June 2025, during which changes to the board members will be determined.</t>
    </r>
  </si>
  <si>
    <t>Farm Sustainability Assessment – Sustainable Agriculture Initiative</t>
  </si>
  <si>
    <t>Great Place To Work (GPTW)</t>
  </si>
  <si>
    <t>We produce food and renewable energy with a focus on protecting the planet and caring for our people, under a transparent governance model. As part of our sustainable business model, we have set the following targets and commitments: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</si>
</sst>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44"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Montserrat"/>
    </font>
    <font>
      <b/>
      <sz val="10"/>
      <color theme="1"/>
      <name val="Montserrat"/>
    </font>
    <font>
      <sz val="10"/>
      <color rgb="FFFF0000"/>
      <name val="Montserrat"/>
    </font>
    <font>
      <b/>
      <sz val="10"/>
      <color theme="0"/>
      <name val="Montserrat"/>
    </font>
    <font>
      <sz val="10"/>
      <name val="Montserrat"/>
    </font>
    <font>
      <b/>
      <sz val="10"/>
      <name val="Montserrat"/>
    </font>
    <font>
      <sz val="10"/>
      <color theme="1"/>
      <name val="Calibri"/>
      <family val="2"/>
      <scheme val="minor"/>
    </font>
    <font>
      <sz val="10"/>
      <color theme="0"/>
      <name val="Montserrat"/>
    </font>
    <font>
      <b/>
      <sz val="10"/>
      <color rgb="FFFF0000"/>
      <name val="Montserrat"/>
    </font>
    <font>
      <sz val="10"/>
      <color rgb="FF242424"/>
      <name val="Montserrat"/>
    </font>
    <font>
      <b/>
      <sz val="10"/>
      <color rgb="FF242424"/>
      <name val="Montserrat"/>
    </font>
    <font>
      <b/>
      <i/>
      <sz val="10"/>
      <color rgb="FFFFC000"/>
      <name val="Montserrat"/>
    </font>
    <font>
      <b/>
      <i/>
      <sz val="9"/>
      <color rgb="FF242424"/>
      <name val="Montserrat"/>
    </font>
    <font>
      <i/>
      <sz val="9"/>
      <color theme="1"/>
      <name val="Montserrat"/>
    </font>
    <font>
      <i/>
      <sz val="9"/>
      <color rgb="FF242424"/>
      <name val="Montserrat"/>
    </font>
    <font>
      <u/>
      <sz val="10"/>
      <color theme="0"/>
      <name val="Montserrat"/>
    </font>
    <font>
      <sz val="28"/>
      <color theme="0"/>
      <name val="Montserrat Black"/>
    </font>
    <font>
      <i/>
      <sz val="8"/>
      <color theme="0"/>
      <name val="Montserrat"/>
    </font>
    <font>
      <i/>
      <sz val="10"/>
      <color theme="1" tint="0.499984740745262"/>
      <name val="Montserrat"/>
    </font>
    <font>
      <vertAlign val="superscript"/>
      <sz val="10"/>
      <color rgb="FF242424"/>
      <name val="Montserrat"/>
    </font>
    <font>
      <sz val="9"/>
      <color theme="1"/>
      <name val="Montserrat"/>
    </font>
    <font>
      <vertAlign val="superscript"/>
      <sz val="9"/>
      <color theme="1"/>
      <name val="Montserrat"/>
    </font>
    <font>
      <sz val="9"/>
      <name val="Montserrat"/>
    </font>
    <font>
      <vertAlign val="superscript"/>
      <sz val="9"/>
      <name val="Montserrat"/>
    </font>
    <font>
      <b/>
      <i/>
      <sz val="9"/>
      <color rgb="FF005837"/>
      <name val="Montserrat"/>
    </font>
    <font>
      <b/>
      <vertAlign val="superscript"/>
      <sz val="10"/>
      <name val="Montserrat"/>
    </font>
    <font>
      <vertAlign val="superscript"/>
      <sz val="10"/>
      <name val="Montserrat"/>
    </font>
    <font>
      <b/>
      <i/>
      <sz val="9"/>
      <color theme="0"/>
      <name val="Montserrat"/>
    </font>
    <font>
      <b/>
      <sz val="11"/>
      <color theme="0"/>
      <name val="Montserrat Black"/>
    </font>
    <font>
      <vertAlign val="superscript"/>
      <sz val="10"/>
      <color theme="1"/>
      <name val="Montserrat"/>
    </font>
    <font>
      <sz val="9"/>
      <color rgb="FF242424"/>
      <name val="Montserrat"/>
    </font>
    <font>
      <sz val="9"/>
      <color theme="0"/>
      <name val="Montserrat"/>
    </font>
    <font>
      <b/>
      <sz val="9"/>
      <color theme="0"/>
      <name val="Montserrat"/>
    </font>
    <font>
      <sz val="14"/>
      <color theme="0"/>
      <name val="Montserrat Black"/>
    </font>
    <font>
      <sz val="10"/>
      <color theme="0"/>
      <name val="Montserrat SemiBold"/>
    </font>
    <font>
      <sz val="12"/>
      <color theme="0"/>
      <name val="Montserrat SemiBold"/>
    </font>
    <font>
      <sz val="12"/>
      <color theme="1"/>
      <name val="Montserrat"/>
    </font>
    <font>
      <b/>
      <sz val="12"/>
      <color theme="0"/>
      <name val="Montserrat"/>
    </font>
    <font>
      <sz val="10"/>
      <color theme="0"/>
      <name val="Montserrat Bold"/>
    </font>
    <font>
      <i/>
      <sz val="9"/>
      <color theme="0"/>
      <name val="Montserrat SemiBold"/>
    </font>
    <font>
      <b/>
      <sz val="9"/>
      <color rgb="FFFFC000"/>
      <name val="Montserrat"/>
    </font>
  </fonts>
  <fills count="9">
    <fill>
      <patternFill patternType="none"/>
    </fill>
    <fill>
      <patternFill patternType="gray125"/>
    </fill>
    <fill>
      <patternFill patternType="solid">
        <fgColor rgb="FF005837"/>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4200"/>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2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medium">
        <color rgb="FFFFC000"/>
      </bottom>
      <diagonal/>
    </border>
    <border>
      <left/>
      <right/>
      <top style="medium">
        <color rgb="FFFFC000"/>
      </top>
      <bottom/>
      <diagonal/>
    </border>
    <border>
      <left/>
      <right/>
      <top/>
      <bottom style="medium">
        <color theme="0"/>
      </bottom>
      <diagonal/>
    </border>
    <border>
      <left style="medium">
        <color rgb="FF92D050"/>
      </left>
      <right style="medium">
        <color rgb="FF92D050"/>
      </right>
      <top style="medium">
        <color rgb="FF92D050"/>
      </top>
      <bottom/>
      <diagonal/>
    </border>
    <border>
      <left style="medium">
        <color rgb="FF92D050"/>
      </left>
      <right style="medium">
        <color rgb="FF92D050"/>
      </right>
      <top/>
      <bottom style="medium">
        <color rgb="FF92D050"/>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medium">
        <color theme="0" tint="-0.14996795556505021"/>
      </right>
      <top/>
      <bottom style="medium">
        <color theme="0" tint="-0.14996795556505021"/>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4">
    <xf numFmtId="0" fontId="0" fillId="0" borderId="0" xfId="0"/>
    <xf numFmtId="0" fontId="3" fillId="0" borderId="0" xfId="0" applyFont="1"/>
    <xf numFmtId="0" fontId="4" fillId="0" borderId="0" xfId="0" applyFont="1"/>
    <xf numFmtId="0" fontId="5" fillId="0" borderId="0" xfId="0" applyFont="1"/>
    <xf numFmtId="3" fontId="3" fillId="0" borderId="0" xfId="0" applyNumberFormat="1" applyFont="1"/>
    <xf numFmtId="0" fontId="3" fillId="0" borderId="0" xfId="0" applyFont="1" applyAlignment="1">
      <alignment horizontal="left" indent="2"/>
    </xf>
    <xf numFmtId="0" fontId="7" fillId="0" borderId="0" xfId="0" applyFont="1"/>
    <xf numFmtId="0" fontId="3" fillId="0" borderId="1" xfId="0" applyFont="1" applyBorder="1"/>
    <xf numFmtId="0" fontId="3" fillId="0" borderId="3" xfId="0" applyFont="1" applyBorder="1"/>
    <xf numFmtId="0" fontId="3"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0" xfId="0" applyFont="1" applyAlignment="1">
      <alignment horizontal="left" vertical="center" indent="2"/>
    </xf>
    <xf numFmtId="0" fontId="3" fillId="0" borderId="2" xfId="0" applyFont="1" applyBorder="1" applyAlignment="1">
      <alignment horizontal="left" vertical="center"/>
    </xf>
    <xf numFmtId="165" fontId="3" fillId="0" borderId="0" xfId="1" applyNumberFormat="1" applyFont="1" applyBorder="1" applyAlignment="1">
      <alignment vertical="center"/>
    </xf>
    <xf numFmtId="0" fontId="3" fillId="0" borderId="3" xfId="0" applyFont="1" applyBorder="1" applyAlignment="1">
      <alignment horizontal="left" vertical="center" indent="2"/>
    </xf>
    <xf numFmtId="0" fontId="3" fillId="0" borderId="3" xfId="0" applyFont="1" applyBorder="1" applyAlignment="1">
      <alignment horizontal="center" vertical="center" wrapText="1"/>
    </xf>
    <xf numFmtId="165" fontId="3" fillId="0" borderId="3" xfId="1" applyNumberFormat="1" applyFont="1" applyBorder="1" applyAlignment="1">
      <alignment vertical="center"/>
    </xf>
    <xf numFmtId="0" fontId="3" fillId="0" borderId="3" xfId="0" applyFont="1" applyBorder="1" applyAlignment="1">
      <alignment vertical="center"/>
    </xf>
    <xf numFmtId="9" fontId="3" fillId="0" borderId="0" xfId="1" applyFont="1" applyAlignment="1">
      <alignment vertical="center"/>
    </xf>
    <xf numFmtId="0" fontId="3" fillId="0" borderId="1" xfId="0" applyFont="1" applyBorder="1" applyAlignment="1">
      <alignment horizontal="left" vertical="center" indent="2"/>
    </xf>
    <xf numFmtId="0" fontId="3" fillId="0" borderId="1" xfId="0" applyFont="1" applyBorder="1" applyAlignment="1">
      <alignment horizontal="center" vertical="center" wrapText="1"/>
    </xf>
    <xf numFmtId="0" fontId="3" fillId="0" borderId="1" xfId="0" applyFont="1" applyBorder="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0" fontId="3" fillId="0" borderId="0" xfId="0" applyFont="1" applyAlignment="1">
      <alignment horizontal="center" wrapText="1"/>
    </xf>
    <xf numFmtId="0" fontId="9" fillId="0" borderId="0" xfId="0" applyFont="1"/>
    <xf numFmtId="0" fontId="12" fillId="0" borderId="0" xfId="0" applyFont="1"/>
    <xf numFmtId="3" fontId="12" fillId="0" borderId="0" xfId="0" applyNumberFormat="1" applyFont="1"/>
    <xf numFmtId="0" fontId="12" fillId="0" borderId="0" xfId="0" applyFont="1" applyAlignment="1">
      <alignment horizontal="left" indent="2"/>
    </xf>
    <xf numFmtId="0" fontId="12" fillId="0" borderId="1" xfId="0" applyFont="1" applyBorder="1"/>
    <xf numFmtId="3" fontId="12" fillId="0" borderId="1" xfId="0" applyNumberFormat="1" applyFont="1" applyBorder="1"/>
    <xf numFmtId="0" fontId="12" fillId="0" borderId="3" xfId="0" applyFont="1" applyBorder="1"/>
    <xf numFmtId="0" fontId="13" fillId="0" borderId="0" xfId="0" applyFont="1"/>
    <xf numFmtId="0" fontId="6"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center" wrapText="1"/>
    </xf>
    <xf numFmtId="0" fontId="10" fillId="2" borderId="0" xfId="0" applyFont="1" applyFill="1" applyAlignment="1">
      <alignment vertical="center"/>
    </xf>
    <xf numFmtId="0" fontId="3" fillId="2" borderId="0" xfId="0" applyFont="1" applyFill="1"/>
    <xf numFmtId="0" fontId="4" fillId="0" borderId="0" xfId="0" applyFont="1" applyAlignment="1">
      <alignment horizontal="center" vertical="center" wrapText="1"/>
    </xf>
    <xf numFmtId="0" fontId="3" fillId="2" borderId="0" xfId="0" applyFont="1" applyFill="1" applyAlignment="1">
      <alignment vertical="center"/>
    </xf>
    <xf numFmtId="0" fontId="6" fillId="0" borderId="0" xfId="0" applyFont="1"/>
    <xf numFmtId="3" fontId="7" fillId="0" borderId="0" xfId="0" applyNumberFormat="1" applyFont="1"/>
    <xf numFmtId="1" fontId="7" fillId="0" borderId="0" xfId="0" applyNumberFormat="1" applyFont="1"/>
    <xf numFmtId="165" fontId="3" fillId="0" borderId="1" xfId="1" applyNumberFormat="1" applyFont="1" applyBorder="1" applyAlignment="1">
      <alignment vertical="center"/>
    </xf>
    <xf numFmtId="1" fontId="4" fillId="0" borderId="0" xfId="0" applyNumberFormat="1" applyFont="1" applyAlignment="1">
      <alignment vertical="center"/>
    </xf>
    <xf numFmtId="0" fontId="15" fillId="0" borderId="0" xfId="0" applyFont="1"/>
    <xf numFmtId="0" fontId="12" fillId="0" borderId="0" xfId="0" applyFont="1" applyAlignment="1">
      <alignment horizontal="center"/>
    </xf>
    <xf numFmtId="0" fontId="17" fillId="0" borderId="0" xfId="0" applyFont="1"/>
    <xf numFmtId="0" fontId="16" fillId="0" borderId="0" xfId="0" applyFont="1"/>
    <xf numFmtId="0" fontId="12" fillId="2" borderId="0" xfId="0" applyFont="1" applyFill="1"/>
    <xf numFmtId="0" fontId="12" fillId="2" borderId="0" xfId="0" applyFont="1" applyFill="1" applyAlignment="1">
      <alignment vertical="center"/>
    </xf>
    <xf numFmtId="0" fontId="14" fillId="2" borderId="0" xfId="0" applyFont="1" applyFill="1"/>
    <xf numFmtId="0" fontId="10" fillId="2" borderId="0" xfId="0" applyFont="1" applyFill="1"/>
    <xf numFmtId="0" fontId="18" fillId="2" borderId="0" xfId="2" applyFont="1" applyFill="1" applyAlignment="1">
      <alignment vertical="center"/>
    </xf>
    <xf numFmtId="0" fontId="19" fillId="2" borderId="0" xfId="0" applyFont="1" applyFill="1"/>
    <xf numFmtId="0" fontId="18" fillId="2" borderId="0" xfId="0" applyFont="1" applyFill="1"/>
    <xf numFmtId="0" fontId="10" fillId="2" borderId="0" xfId="2" applyFont="1" applyFill="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left" vertical="top" wrapText="1"/>
    </xf>
    <xf numFmtId="0" fontId="10" fillId="2" borderId="4" xfId="2"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2" applyFont="1" applyFill="1" applyBorder="1" applyAlignment="1">
      <alignment horizontal="left" vertical="top" wrapText="1"/>
    </xf>
    <xf numFmtId="0" fontId="10" fillId="2" borderId="6" xfId="0" applyFont="1" applyFill="1" applyBorder="1" applyAlignment="1">
      <alignment horizontal="left" vertical="top" wrapText="1"/>
    </xf>
    <xf numFmtId="1" fontId="3" fillId="0" borderId="1" xfId="0" applyNumberFormat="1" applyFont="1" applyBorder="1"/>
    <xf numFmtId="0" fontId="6"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wrapText="1"/>
    </xf>
    <xf numFmtId="0" fontId="8" fillId="0" borderId="0" xfId="0" applyFont="1"/>
    <xf numFmtId="0" fontId="11" fillId="0" borderId="0" xfId="0" applyFont="1"/>
    <xf numFmtId="0" fontId="6" fillId="3" borderId="0" xfId="0" applyFont="1" applyFill="1" applyAlignment="1">
      <alignment horizontal="center" wrapText="1"/>
    </xf>
    <xf numFmtId="9" fontId="3" fillId="0" borderId="3" xfId="1" applyFont="1" applyBorder="1" applyAlignment="1">
      <alignment vertical="center"/>
    </xf>
    <xf numFmtId="164" fontId="3" fillId="0" borderId="3" xfId="0" applyNumberFormat="1" applyFont="1" applyBorder="1" applyAlignment="1">
      <alignment vertical="center"/>
    </xf>
    <xf numFmtId="0" fontId="12" fillId="0" borderId="3" xfId="0" applyFont="1" applyBorder="1" applyAlignment="1">
      <alignment horizontal="left" indent="2"/>
    </xf>
    <xf numFmtId="0" fontId="7" fillId="0" borderId="3" xfId="0" applyFont="1" applyBorder="1"/>
    <xf numFmtId="3" fontId="7" fillId="0" borderId="3" xfId="0" applyNumberFormat="1" applyFont="1" applyBorder="1"/>
    <xf numFmtId="0" fontId="12" fillId="0" borderId="3" xfId="0" applyFont="1" applyBorder="1" applyAlignment="1">
      <alignment horizontal="center"/>
    </xf>
    <xf numFmtId="166" fontId="12" fillId="0" borderId="3" xfId="0" applyNumberFormat="1" applyFont="1" applyBorder="1"/>
    <xf numFmtId="9" fontId="12" fillId="0" borderId="3" xfId="1" applyFont="1" applyBorder="1"/>
    <xf numFmtId="1" fontId="3" fillId="0" borderId="0" xfId="0" applyNumberFormat="1" applyFont="1"/>
    <xf numFmtId="1" fontId="3" fillId="0" borderId="3" xfId="0" applyNumberFormat="1" applyFont="1" applyBorder="1"/>
    <xf numFmtId="164" fontId="7" fillId="0" borderId="0" xfId="0" applyNumberFormat="1" applyFont="1"/>
    <xf numFmtId="1" fontId="7" fillId="0" borderId="3" xfId="0" applyNumberFormat="1" applyFont="1" applyBorder="1"/>
    <xf numFmtId="9" fontId="12" fillId="0" borderId="3" xfId="1" applyFont="1" applyFill="1" applyBorder="1"/>
    <xf numFmtId="165" fontId="3" fillId="0" borderId="1" xfId="1" applyNumberFormat="1" applyFont="1" applyFill="1" applyBorder="1" applyAlignment="1">
      <alignment vertical="center"/>
    </xf>
    <xf numFmtId="165" fontId="3" fillId="0" borderId="3" xfId="1" applyNumberFormat="1" applyFont="1" applyFill="1" applyBorder="1" applyAlignment="1">
      <alignment vertical="center"/>
    </xf>
    <xf numFmtId="165" fontId="3" fillId="0" borderId="0" xfId="1" applyNumberFormat="1" applyFont="1" applyFill="1" applyBorder="1" applyAlignment="1">
      <alignment vertical="center"/>
    </xf>
    <xf numFmtId="9" fontId="3" fillId="0" borderId="0" xfId="1" applyFont="1" applyFill="1" applyAlignment="1">
      <alignment vertical="center"/>
    </xf>
    <xf numFmtId="9" fontId="3" fillId="0" borderId="3" xfId="1" applyFont="1" applyFill="1" applyBorder="1" applyAlignment="1">
      <alignment vertical="center"/>
    </xf>
    <xf numFmtId="2" fontId="3" fillId="0" borderId="0" xfId="0" applyNumberFormat="1" applyFont="1" applyAlignment="1">
      <alignment vertical="center" wrapText="1"/>
    </xf>
    <xf numFmtId="9" fontId="3" fillId="0" borderId="0" xfId="1" applyFont="1" applyFill="1" applyBorder="1" applyAlignment="1">
      <alignment vertical="center"/>
    </xf>
    <xf numFmtId="9" fontId="3" fillId="0" borderId="0" xfId="1" applyFont="1" applyBorder="1" applyAlignment="1">
      <alignment vertical="center"/>
    </xf>
    <xf numFmtId="0" fontId="7" fillId="0" borderId="0" xfId="0" applyFont="1" applyAlignment="1">
      <alignment vertical="center"/>
    </xf>
    <xf numFmtId="0" fontId="20" fillId="2" borderId="0" xfId="0" applyFont="1" applyFill="1"/>
    <xf numFmtId="0" fontId="13" fillId="0" borderId="2" xfId="0" applyFont="1" applyBorder="1"/>
    <xf numFmtId="3" fontId="13" fillId="0" borderId="2" xfId="0" applyNumberFormat="1" applyFont="1" applyBorder="1"/>
    <xf numFmtId="3" fontId="3" fillId="0" borderId="3" xfId="0" applyNumberFormat="1" applyFont="1" applyBorder="1"/>
    <xf numFmtId="164" fontId="7" fillId="0" borderId="3" xfId="0" applyNumberFormat="1"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left" vertical="center" indent="1"/>
    </xf>
    <xf numFmtId="0" fontId="27" fillId="0" borderId="0" xfId="0" applyFont="1"/>
    <xf numFmtId="3" fontId="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8" fillId="2" borderId="0" xfId="2" applyFont="1" applyFill="1"/>
    <xf numFmtId="0" fontId="8" fillId="3" borderId="0" xfId="0" applyFont="1" applyFill="1"/>
    <xf numFmtId="0" fontId="8" fillId="3"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wrapText="1"/>
    </xf>
    <xf numFmtId="0" fontId="8" fillId="4" borderId="3" xfId="0" applyFont="1" applyFill="1" applyBorder="1" applyAlignment="1">
      <alignment vertical="center"/>
    </xf>
    <xf numFmtId="0" fontId="8" fillId="4" borderId="3" xfId="0" applyFont="1" applyFill="1" applyBorder="1" applyAlignment="1">
      <alignment horizontal="center" vertical="center" wrapText="1"/>
    </xf>
    <xf numFmtId="0" fontId="8" fillId="4" borderId="2" xfId="0" applyFont="1" applyFill="1" applyBorder="1"/>
    <xf numFmtId="3" fontId="8" fillId="4" borderId="2" xfId="0" applyNumberFormat="1" applyFont="1" applyFill="1" applyBorder="1"/>
    <xf numFmtId="1" fontId="8" fillId="4" borderId="2" xfId="0" applyNumberFormat="1" applyFont="1" applyFill="1" applyBorder="1"/>
    <xf numFmtId="0" fontId="7" fillId="4" borderId="2" xfId="0" applyFont="1" applyFill="1" applyBorder="1"/>
    <xf numFmtId="0" fontId="6" fillId="4" borderId="2" xfId="0" applyFont="1" applyFill="1" applyBorder="1"/>
    <xf numFmtId="0" fontId="8" fillId="4" borderId="2" xfId="0" applyFont="1" applyFill="1" applyBorder="1" applyAlignment="1">
      <alignment vertical="center"/>
    </xf>
    <xf numFmtId="0" fontId="8"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vertical="center"/>
    </xf>
    <xf numFmtId="1" fontId="6" fillId="4" borderId="2" xfId="0" applyNumberFormat="1" applyFont="1" applyFill="1" applyBorder="1" applyAlignment="1">
      <alignment vertical="center"/>
    </xf>
    <xf numFmtId="3" fontId="3" fillId="0" borderId="2" xfId="0" applyNumberFormat="1" applyFont="1" applyBorder="1" applyAlignment="1">
      <alignment vertical="center"/>
    </xf>
    <xf numFmtId="167" fontId="3" fillId="0" borderId="3" xfId="0" applyNumberFormat="1" applyFont="1" applyBorder="1"/>
    <xf numFmtId="167" fontId="3" fillId="0" borderId="3" xfId="0" applyNumberFormat="1" applyFont="1" applyBorder="1" applyAlignment="1">
      <alignment horizontal="right"/>
    </xf>
    <xf numFmtId="3" fontId="10" fillId="2" borderId="0" xfId="0" applyNumberFormat="1" applyFont="1" applyFill="1"/>
    <xf numFmtId="3" fontId="12" fillId="0" borderId="3" xfId="0" applyNumberFormat="1" applyFont="1" applyBorder="1"/>
    <xf numFmtId="0" fontId="10" fillId="2" borderId="0" xfId="0" applyFont="1" applyFill="1" applyAlignment="1">
      <alignment vertical="center" wrapText="1"/>
    </xf>
    <xf numFmtId="0" fontId="33" fillId="2" borderId="0" xfId="0" applyFont="1" applyFill="1" applyAlignment="1">
      <alignment vertical="center"/>
    </xf>
    <xf numFmtId="0" fontId="23" fillId="2" borderId="0" xfId="0" applyFont="1" applyFill="1" applyAlignment="1">
      <alignment vertical="center"/>
    </xf>
    <xf numFmtId="0" fontId="34" fillId="2" borderId="7" xfId="0" applyFont="1" applyFill="1" applyBorder="1" applyAlignment="1">
      <alignment vertical="center"/>
    </xf>
    <xf numFmtId="0" fontId="34" fillId="2" borderId="8" xfId="0" applyFont="1" applyFill="1" applyBorder="1" applyAlignment="1">
      <alignment vertical="center" wrapText="1"/>
    </xf>
    <xf numFmtId="0" fontId="34" fillId="2" borderId="8" xfId="0" applyFont="1" applyFill="1" applyBorder="1" applyAlignment="1">
      <alignment vertical="center"/>
    </xf>
    <xf numFmtId="0" fontId="34" fillId="2" borderId="9" xfId="0" applyFont="1" applyFill="1" applyBorder="1" applyAlignment="1">
      <alignment vertical="center"/>
    </xf>
    <xf numFmtId="0" fontId="36" fillId="2" borderId="0" xfId="0" applyFont="1" applyFill="1" applyAlignment="1">
      <alignment vertical="center" wrapText="1"/>
    </xf>
    <xf numFmtId="0" fontId="35" fillId="2" borderId="9" xfId="0" applyFont="1" applyFill="1" applyBorder="1" applyAlignment="1">
      <alignment vertical="center"/>
    </xf>
    <xf numFmtId="0" fontId="6" fillId="2" borderId="0" xfId="2" applyFont="1" applyFill="1" applyBorder="1" applyAlignment="1">
      <alignment vertical="center"/>
    </xf>
    <xf numFmtId="0" fontId="34" fillId="2" borderId="0" xfId="0" applyFont="1" applyFill="1" applyAlignment="1">
      <alignment vertical="center"/>
    </xf>
    <xf numFmtId="0" fontId="34" fillId="2" borderId="0" xfId="0" applyFont="1" applyFill="1" applyAlignment="1">
      <alignment vertical="center" wrapText="1"/>
    </xf>
    <xf numFmtId="0" fontId="35" fillId="2" borderId="0" xfId="0" applyFont="1" applyFill="1" applyAlignment="1">
      <alignment vertical="center"/>
    </xf>
    <xf numFmtId="0" fontId="3" fillId="2" borderId="10" xfId="0" applyFont="1" applyFill="1" applyBorder="1"/>
    <xf numFmtId="0" fontId="36" fillId="2" borderId="10" xfId="0" applyFont="1" applyFill="1" applyBorder="1" applyAlignment="1">
      <alignment vertical="center"/>
    </xf>
    <xf numFmtId="0" fontId="8" fillId="6" borderId="0" xfId="0" applyFont="1" applyFill="1"/>
    <xf numFmtId="3" fontId="8" fillId="6" borderId="0" xfId="0" applyNumberFormat="1" applyFont="1" applyFill="1"/>
    <xf numFmtId="0" fontId="11" fillId="6" borderId="0" xfId="0" applyFont="1" applyFill="1"/>
    <xf numFmtId="0" fontId="4" fillId="6" borderId="0" xfId="0" applyFont="1" applyFill="1"/>
    <xf numFmtId="0" fontId="12" fillId="2" borderId="12" xfId="0" applyFont="1" applyFill="1" applyBorder="1" applyAlignment="1">
      <alignment vertical="center"/>
    </xf>
    <xf numFmtId="0" fontId="6" fillId="2" borderId="12" xfId="0" applyFont="1" applyFill="1" applyBorder="1" applyAlignment="1">
      <alignment vertical="center"/>
    </xf>
    <xf numFmtId="0" fontId="6" fillId="2" borderId="12" xfId="2" applyFont="1" applyFill="1" applyBorder="1" applyAlignment="1">
      <alignment vertical="center"/>
    </xf>
    <xf numFmtId="0" fontId="3" fillId="5" borderId="0" xfId="0" applyFont="1" applyFill="1"/>
    <xf numFmtId="0" fontId="38" fillId="5" borderId="0" xfId="0" applyFont="1" applyFill="1"/>
    <xf numFmtId="0" fontId="39" fillId="5" borderId="0" xfId="0" applyFont="1" applyFill="1"/>
    <xf numFmtId="0" fontId="39" fillId="0" borderId="0" xfId="0" applyFont="1"/>
    <xf numFmtId="0" fontId="40" fillId="2" borderId="0" xfId="0" applyFont="1" applyFill="1"/>
    <xf numFmtId="9" fontId="12" fillId="2" borderId="0" xfId="1" applyFont="1" applyFill="1"/>
    <xf numFmtId="0" fontId="3" fillId="7" borderId="0" xfId="0" applyFont="1" applyFill="1"/>
    <xf numFmtId="0" fontId="10" fillId="2" borderId="0" xfId="2" applyFont="1" applyFill="1" applyAlignment="1">
      <alignment vertical="center"/>
    </xf>
    <xf numFmtId="9" fontId="3" fillId="0" borderId="0" xfId="0" applyNumberFormat="1" applyFont="1" applyAlignment="1">
      <alignment vertical="center"/>
    </xf>
    <xf numFmtId="9" fontId="3" fillId="0" borderId="1" xfId="1" applyFont="1" applyBorder="1" applyAlignment="1">
      <alignment vertical="center"/>
    </xf>
    <xf numFmtId="9" fontId="3" fillId="0" borderId="1" xfId="1" applyFont="1" applyFill="1" applyBorder="1" applyAlignment="1">
      <alignment vertical="center"/>
    </xf>
    <xf numFmtId="9" fontId="3" fillId="0" borderId="3" xfId="0" applyNumberFormat="1" applyFont="1" applyBorder="1" applyAlignment="1">
      <alignment vertical="center"/>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34" fillId="2" borderId="0" xfId="0" applyFont="1" applyFill="1" applyAlignment="1">
      <alignment horizontal="center" vertical="center"/>
    </xf>
    <xf numFmtId="4" fontId="12" fillId="0" borderId="3" xfId="0" applyNumberFormat="1" applyFont="1" applyBorder="1"/>
    <xf numFmtId="0" fontId="35" fillId="2" borderId="0" xfId="0" applyFont="1" applyFill="1"/>
    <xf numFmtId="0" fontId="10" fillId="0" borderId="0" xfId="0" applyFont="1"/>
    <xf numFmtId="3" fontId="10" fillId="0" borderId="0" xfId="0" applyNumberFormat="1" applyFont="1"/>
    <xf numFmtId="9" fontId="8" fillId="0" borderId="0" xfId="1" applyFont="1" applyAlignment="1">
      <alignment vertical="center"/>
    </xf>
    <xf numFmtId="0" fontId="25" fillId="6" borderId="0" xfId="0" applyFont="1" applyFill="1" applyAlignment="1">
      <alignment horizontal="left" vertical="center"/>
    </xf>
    <xf numFmtId="9" fontId="3" fillId="0" borderId="0" xfId="1" applyFont="1" applyBorder="1"/>
    <xf numFmtId="9" fontId="3" fillId="0" borderId="0" xfId="0" applyNumberFormat="1" applyFont="1"/>
    <xf numFmtId="0" fontId="3" fillId="5" borderId="0" xfId="0" applyFont="1" applyFill="1" applyAlignment="1">
      <alignment horizontal="left"/>
    </xf>
    <xf numFmtId="0" fontId="6" fillId="2" borderId="0" xfId="0" applyFont="1" applyFill="1" applyAlignment="1">
      <alignment horizontal="left"/>
    </xf>
    <xf numFmtId="0" fontId="8" fillId="3" borderId="0" xfId="0" applyFont="1" applyFill="1" applyAlignment="1">
      <alignment horizontal="left"/>
    </xf>
    <xf numFmtId="0" fontId="8" fillId="4" borderId="2" xfId="0" applyFont="1" applyFill="1" applyBorder="1" applyAlignment="1">
      <alignment horizontal="left"/>
    </xf>
    <xf numFmtId="0" fontId="3" fillId="0" borderId="0" xfId="0" applyFont="1" applyAlignment="1">
      <alignment horizontal="left"/>
    </xf>
    <xf numFmtId="0" fontId="3" fillId="0" borderId="3" xfId="0" applyFont="1" applyBorder="1" applyAlignment="1">
      <alignment horizontal="left"/>
    </xf>
    <xf numFmtId="0" fontId="8" fillId="0" borderId="0" xfId="0" applyFont="1" applyAlignment="1">
      <alignment horizontal="left"/>
    </xf>
    <xf numFmtId="0" fontId="7" fillId="0" borderId="0" xfId="0" applyFont="1" applyAlignment="1">
      <alignment horizontal="left"/>
    </xf>
    <xf numFmtId="0" fontId="7" fillId="0" borderId="3" xfId="0" applyFont="1" applyBorder="1" applyAlignment="1">
      <alignment horizontal="left"/>
    </xf>
    <xf numFmtId="0" fontId="7" fillId="4" borderId="2" xfId="0" applyFont="1" applyFill="1" applyBorder="1" applyAlignment="1">
      <alignment horizontal="left"/>
    </xf>
    <xf numFmtId="0" fontId="8" fillId="6" borderId="0" xfId="0" applyFont="1" applyFill="1" applyAlignment="1">
      <alignment horizontal="left"/>
    </xf>
    <xf numFmtId="0" fontId="8" fillId="8" borderId="2" xfId="0" applyFont="1" applyFill="1" applyBorder="1"/>
    <xf numFmtId="164" fontId="8" fillId="8" borderId="2" xfId="0" applyNumberFormat="1" applyFont="1" applyFill="1" applyBorder="1"/>
    <xf numFmtId="0" fontId="13" fillId="8" borderId="2" xfId="0" applyFont="1" applyFill="1" applyBorder="1"/>
    <xf numFmtId="3" fontId="13" fillId="8" borderId="2" xfId="0" applyNumberFormat="1" applyFont="1" applyFill="1" applyBorder="1"/>
    <xf numFmtId="1" fontId="8" fillId="8" borderId="2" xfId="0" applyNumberFormat="1" applyFont="1" applyFill="1" applyBorder="1"/>
    <xf numFmtId="3" fontId="8" fillId="4" borderId="2" xfId="0" applyNumberFormat="1" applyFont="1" applyFill="1" applyBorder="1" applyAlignment="1">
      <alignment vertical="center"/>
    </xf>
    <xf numFmtId="3" fontId="3" fillId="0" borderId="1" xfId="0" applyNumberFormat="1" applyFont="1" applyBorder="1" applyAlignment="1">
      <alignment vertical="center"/>
    </xf>
    <xf numFmtId="3" fontId="3" fillId="0" borderId="3" xfId="0" applyNumberFormat="1" applyFont="1" applyBorder="1" applyAlignment="1">
      <alignment vertical="center"/>
    </xf>
    <xf numFmtId="0" fontId="23" fillId="2" borderId="0" xfId="0" applyFont="1" applyFill="1" applyAlignment="1">
      <alignment vertical="center" wrapText="1"/>
    </xf>
    <xf numFmtId="0" fontId="31" fillId="2" borderId="0" xfId="0" applyFont="1" applyFill="1" applyAlignment="1">
      <alignment horizontal="center" vertical="center"/>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23" fillId="0" borderId="0" xfId="0" applyFont="1" applyAlignment="1">
      <alignment horizontal="left" vertical="top" wrapText="1"/>
    </xf>
    <xf numFmtId="0" fontId="30" fillId="2" borderId="0" xfId="0" applyFont="1" applyFill="1" applyAlignment="1">
      <alignment horizontal="center" vertical="center" wrapText="1"/>
    </xf>
    <xf numFmtId="0" fontId="34" fillId="2" borderId="9" xfId="0" applyFont="1" applyFill="1" applyBorder="1" applyAlignment="1">
      <alignment horizontal="left" vertical="center" wrapText="1"/>
    </xf>
    <xf numFmtId="0" fontId="34" fillId="2" borderId="0" xfId="0" applyFont="1" applyFill="1" applyAlignment="1">
      <alignment horizontal="left" vertical="center" wrapText="1"/>
    </xf>
    <xf numFmtId="0" fontId="37" fillId="7" borderId="0" xfId="2" applyFont="1" applyFill="1" applyAlignment="1">
      <alignment horizontal="righ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31" fillId="2" borderId="13"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17" xfId="0" applyFont="1" applyFill="1" applyBorder="1" applyAlignment="1">
      <alignment horizontal="center" vertical="center"/>
    </xf>
    <xf numFmtId="0" fontId="31" fillId="2" borderId="18"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6" xfId="0" applyFont="1" applyFill="1" applyBorder="1" applyAlignment="1">
      <alignment horizontal="center" vertical="center"/>
    </xf>
    <xf numFmtId="0" fontId="34" fillId="2" borderId="19" xfId="0" applyFont="1" applyFill="1" applyBorder="1" applyAlignment="1">
      <alignment horizontal="left" vertical="justify" wrapText="1" indent="1"/>
    </xf>
    <xf numFmtId="0" fontId="34" fillId="2" borderId="20" xfId="0" applyFont="1" applyFill="1" applyBorder="1" applyAlignment="1">
      <alignment horizontal="left" vertical="justify" wrapText="1" indent="1"/>
    </xf>
    <xf numFmtId="0" fontId="34" fillId="2" borderId="21" xfId="0" applyFont="1" applyFill="1" applyBorder="1" applyAlignment="1">
      <alignment horizontal="left" vertical="justify" wrapText="1" inden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005837"/>
      <color rgb="FFFFC000"/>
      <color rgb="FF004200"/>
      <color rgb="FF002A00"/>
      <color rgb="FF24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127000</xdr:colOff>
      <xdr:row>3</xdr:row>
      <xdr:rowOff>-1</xdr:rowOff>
    </xdr:from>
    <xdr:to>
      <xdr:col>3</xdr:col>
      <xdr:colOff>682625</xdr:colOff>
      <xdr:row>5</xdr:row>
      <xdr:rowOff>129099</xdr:rowOff>
    </xdr:to>
    <xdr:sp macro="" textlink="">
      <xdr:nvSpPr>
        <xdr:cNvPr id="3" name="Rectangle 25">
          <a:extLst>
            <a:ext uri="{FF2B5EF4-FFF2-40B4-BE49-F238E27FC236}">
              <a16:creationId xmlns:a16="http://schemas.microsoft.com/office/drawing/2014/main" id="{565786D0-49A3-4F28-B1B1-81752CE55EF4}"/>
            </a:ext>
          </a:extLst>
        </xdr:cNvPr>
        <xdr:cNvSpPr/>
      </xdr:nvSpPr>
      <xdr:spPr>
        <a:xfrm>
          <a:off x="127000" y="579437"/>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a sustainable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Development model</a:t>
          </a: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4" name="Text Placeholder 1">
          <a:extLst>
            <a:ext uri="{FF2B5EF4-FFF2-40B4-BE49-F238E27FC236}">
              <a16:creationId xmlns:a16="http://schemas.microsoft.com/office/drawing/2014/main" id="{70127390-A3CA-4967-BD4C-4B254F0680F3}"/>
            </a:ext>
          </a:extLst>
        </xdr:cNvPr>
        <xdr:cNvSpPr txBox="1">
          <a:spLocks/>
        </xdr:cNvSpPr>
      </xdr:nvSpPr>
      <xdr:spPr>
        <a:xfrm>
          <a:off x="166687" y="150813"/>
          <a:ext cx="41928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55564</xdr:colOff>
      <xdr:row>9</xdr:row>
      <xdr:rowOff>63500</xdr:rowOff>
    </xdr:from>
    <xdr:to>
      <xdr:col>0</xdr:col>
      <xdr:colOff>174627</xdr:colOff>
      <xdr:row>9</xdr:row>
      <xdr:rowOff>182563</xdr:rowOff>
    </xdr:to>
    <xdr:sp macro="" textlink="">
      <xdr:nvSpPr>
        <xdr:cNvPr id="5" name="Triángulo isósceles 4">
          <a:extLst>
            <a:ext uri="{FF2B5EF4-FFF2-40B4-BE49-F238E27FC236}">
              <a16:creationId xmlns:a16="http://schemas.microsoft.com/office/drawing/2014/main" id="{0A86BFE9-2EA3-4042-BD9D-B22C6CE2296A}"/>
            </a:ext>
          </a:extLst>
        </xdr:cNvPr>
        <xdr:cNvSpPr/>
      </xdr:nvSpPr>
      <xdr:spPr>
        <a:xfrm rot="5400000">
          <a:off x="55564" y="1835150"/>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10</xdr:row>
      <xdr:rowOff>57150</xdr:rowOff>
    </xdr:from>
    <xdr:to>
      <xdr:col>0</xdr:col>
      <xdr:colOff>174627</xdr:colOff>
      <xdr:row>10</xdr:row>
      <xdr:rowOff>176213</xdr:rowOff>
    </xdr:to>
    <xdr:sp macro="" textlink="">
      <xdr:nvSpPr>
        <xdr:cNvPr id="6" name="Triángulo isósceles 5">
          <a:extLst>
            <a:ext uri="{FF2B5EF4-FFF2-40B4-BE49-F238E27FC236}">
              <a16:creationId xmlns:a16="http://schemas.microsoft.com/office/drawing/2014/main" id="{510FC48E-5EDB-4BBD-A016-172C976E46AF}"/>
            </a:ext>
          </a:extLst>
        </xdr:cNvPr>
        <xdr:cNvSpPr/>
      </xdr:nvSpPr>
      <xdr:spPr>
        <a:xfrm rot="5400000">
          <a:off x="55564" y="2070100"/>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11</xdr:row>
      <xdr:rowOff>74613</xdr:rowOff>
    </xdr:from>
    <xdr:to>
      <xdr:col>0</xdr:col>
      <xdr:colOff>174627</xdr:colOff>
      <xdr:row>11</xdr:row>
      <xdr:rowOff>193676</xdr:rowOff>
    </xdr:to>
    <xdr:sp macro="" textlink="">
      <xdr:nvSpPr>
        <xdr:cNvPr id="7" name="Triángulo isósceles 6">
          <a:extLst>
            <a:ext uri="{FF2B5EF4-FFF2-40B4-BE49-F238E27FC236}">
              <a16:creationId xmlns:a16="http://schemas.microsoft.com/office/drawing/2014/main" id="{CC78AE35-E5D1-47F1-B810-F8D4E7C28C34}"/>
            </a:ext>
          </a:extLst>
        </xdr:cNvPr>
        <xdr:cNvSpPr/>
      </xdr:nvSpPr>
      <xdr:spPr>
        <a:xfrm rot="5400000">
          <a:off x="55564" y="232886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12</xdr:row>
      <xdr:rowOff>60326</xdr:rowOff>
    </xdr:from>
    <xdr:to>
      <xdr:col>0</xdr:col>
      <xdr:colOff>174627</xdr:colOff>
      <xdr:row>12</xdr:row>
      <xdr:rowOff>179389</xdr:rowOff>
    </xdr:to>
    <xdr:sp macro="" textlink="">
      <xdr:nvSpPr>
        <xdr:cNvPr id="8" name="Triángulo isósceles 7">
          <a:extLst>
            <a:ext uri="{FF2B5EF4-FFF2-40B4-BE49-F238E27FC236}">
              <a16:creationId xmlns:a16="http://schemas.microsoft.com/office/drawing/2014/main" id="{32C7354A-8859-424D-AF47-13C74767D11F}"/>
            </a:ext>
          </a:extLst>
        </xdr:cNvPr>
        <xdr:cNvSpPr/>
      </xdr:nvSpPr>
      <xdr:spPr>
        <a:xfrm rot="5400000">
          <a:off x="55564" y="2555876"/>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13</xdr:row>
      <xdr:rowOff>69851</xdr:rowOff>
    </xdr:from>
    <xdr:to>
      <xdr:col>0</xdr:col>
      <xdr:colOff>174627</xdr:colOff>
      <xdr:row>13</xdr:row>
      <xdr:rowOff>188914</xdr:rowOff>
    </xdr:to>
    <xdr:sp macro="" textlink="">
      <xdr:nvSpPr>
        <xdr:cNvPr id="9" name="Triángulo isósceles 8">
          <a:extLst>
            <a:ext uri="{FF2B5EF4-FFF2-40B4-BE49-F238E27FC236}">
              <a16:creationId xmlns:a16="http://schemas.microsoft.com/office/drawing/2014/main" id="{C7B73C43-EF73-47D4-A651-DA65FFC73CD1}"/>
            </a:ext>
          </a:extLst>
        </xdr:cNvPr>
        <xdr:cNvSpPr/>
      </xdr:nvSpPr>
      <xdr:spPr>
        <a:xfrm rot="5400000">
          <a:off x="55564" y="280670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14</xdr:row>
      <xdr:rowOff>63501</xdr:rowOff>
    </xdr:from>
    <xdr:to>
      <xdr:col>0</xdr:col>
      <xdr:colOff>174627</xdr:colOff>
      <xdr:row>14</xdr:row>
      <xdr:rowOff>182564</xdr:rowOff>
    </xdr:to>
    <xdr:sp macro="" textlink="">
      <xdr:nvSpPr>
        <xdr:cNvPr id="10" name="Triángulo isósceles 9">
          <a:extLst>
            <a:ext uri="{FF2B5EF4-FFF2-40B4-BE49-F238E27FC236}">
              <a16:creationId xmlns:a16="http://schemas.microsoft.com/office/drawing/2014/main" id="{0ADF0D28-D750-4BAC-915E-3596C8F44E40}"/>
            </a:ext>
          </a:extLst>
        </xdr:cNvPr>
        <xdr:cNvSpPr/>
      </xdr:nvSpPr>
      <xdr:spPr>
        <a:xfrm rot="5400000">
          <a:off x="55564" y="304165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15</xdr:row>
      <xdr:rowOff>41276</xdr:rowOff>
    </xdr:from>
    <xdr:to>
      <xdr:col>0</xdr:col>
      <xdr:colOff>174627</xdr:colOff>
      <xdr:row>15</xdr:row>
      <xdr:rowOff>160339</xdr:rowOff>
    </xdr:to>
    <xdr:sp macro="" textlink="">
      <xdr:nvSpPr>
        <xdr:cNvPr id="11" name="Triángulo isósceles 10">
          <a:extLst>
            <a:ext uri="{FF2B5EF4-FFF2-40B4-BE49-F238E27FC236}">
              <a16:creationId xmlns:a16="http://schemas.microsoft.com/office/drawing/2014/main" id="{573289F9-E945-4C27-B02A-7E644A06A3F2}"/>
            </a:ext>
          </a:extLst>
        </xdr:cNvPr>
        <xdr:cNvSpPr/>
      </xdr:nvSpPr>
      <xdr:spPr>
        <a:xfrm rot="5400000">
          <a:off x="55564" y="3260726"/>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editAs="oneCell">
    <xdr:from>
      <xdr:col>3</xdr:col>
      <xdr:colOff>420687</xdr:colOff>
      <xdr:row>0</xdr:row>
      <xdr:rowOff>31749</xdr:rowOff>
    </xdr:from>
    <xdr:to>
      <xdr:col>9</xdr:col>
      <xdr:colOff>32947</xdr:colOff>
      <xdr:row>22</xdr:row>
      <xdr:rowOff>27724</xdr:rowOff>
    </xdr:to>
    <xdr:pic>
      <xdr:nvPicPr>
        <xdr:cNvPr id="24" name="Picture 5">
          <a:extLst>
            <a:ext uri="{FF2B5EF4-FFF2-40B4-BE49-F238E27FC236}">
              <a16:creationId xmlns:a16="http://schemas.microsoft.com/office/drawing/2014/main" id="{2DA2BC34-6500-451C-9763-20EA57950470}"/>
            </a:ext>
          </a:extLst>
        </xdr:cNvPr>
        <xdr:cNvPicPr>
          <a:picLocks noChangeAspect="1"/>
        </xdr:cNvPicPr>
      </xdr:nvPicPr>
      <xdr:blipFill rotWithShape="1">
        <a:blip xmlns:r="http://schemas.openxmlformats.org/officeDocument/2006/relationships" r:embed="rId1"/>
        <a:srcRect r="24932"/>
        <a:stretch/>
      </xdr:blipFill>
      <xdr:spPr>
        <a:xfrm>
          <a:off x="3976687" y="31749"/>
          <a:ext cx="4184260" cy="4440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166687</xdr:colOff>
      <xdr:row>0</xdr:row>
      <xdr:rowOff>150813</xdr:rowOff>
    </xdr:from>
    <xdr:to>
      <xdr:col>3</xdr:col>
      <xdr:colOff>809624</xdr:colOff>
      <xdr:row>3</xdr:row>
      <xdr:rowOff>37129</xdr:rowOff>
    </xdr:to>
    <xdr:sp macro="" textlink="">
      <xdr:nvSpPr>
        <xdr:cNvPr id="2" name="Text Placeholder 1">
          <a:extLst>
            <a:ext uri="{FF2B5EF4-FFF2-40B4-BE49-F238E27FC236}">
              <a16:creationId xmlns:a16="http://schemas.microsoft.com/office/drawing/2014/main" id="{EFD90C67-999C-4C14-A266-F3EAB51FEC78}"/>
            </a:ext>
          </a:extLst>
        </xdr:cNvPr>
        <xdr:cNvSpPr txBox="1">
          <a:spLocks/>
        </xdr:cNvSpPr>
      </xdr:nvSpPr>
      <xdr:spPr>
        <a:xfrm>
          <a:off x="166687" y="150813"/>
          <a:ext cx="4175125" cy="49750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OUR TARGETS</a:t>
          </a:r>
        </a:p>
      </xdr:txBody>
    </xdr:sp>
    <xdr:clientData/>
  </xdr:twoCellAnchor>
  <xdr:twoCellAnchor>
    <xdr:from>
      <xdr:col>1</xdr:col>
      <xdr:colOff>349250</xdr:colOff>
      <xdr:row>8</xdr:row>
      <xdr:rowOff>145143</xdr:rowOff>
    </xdr:from>
    <xdr:to>
      <xdr:col>1</xdr:col>
      <xdr:colOff>2659062</xdr:colOff>
      <xdr:row>12</xdr:row>
      <xdr:rowOff>230191</xdr:rowOff>
    </xdr:to>
    <xdr:sp macro="" textlink="">
      <xdr:nvSpPr>
        <xdr:cNvPr id="3" name="Rectángulo 2">
          <a:extLst>
            <a:ext uri="{FF2B5EF4-FFF2-40B4-BE49-F238E27FC236}">
              <a16:creationId xmlns:a16="http://schemas.microsoft.com/office/drawing/2014/main" id="{38353F08-A5D5-4966-AE7D-FBF93E0402EC}"/>
            </a:ext>
          </a:extLst>
        </xdr:cNvPr>
        <xdr:cNvSpPr/>
      </xdr:nvSpPr>
      <xdr:spPr>
        <a:xfrm>
          <a:off x="576036" y="1841500"/>
          <a:ext cx="2309812" cy="910548"/>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AR" sz="1600">
              <a:solidFill>
                <a:srgbClr val="005837"/>
              </a:solidFill>
              <a:latin typeface="Montserrat Black" panose="00000A00000000000000" pitchFamily="2" charset="0"/>
            </a:rPr>
            <a:t>-20 % </a:t>
          </a:r>
        </a:p>
        <a:p>
          <a:pPr algn="ctr"/>
          <a:r>
            <a:rPr lang="es-AR" sz="1100">
              <a:solidFill>
                <a:schemeClr val="bg1"/>
              </a:solidFill>
              <a:latin typeface="Montserrat SemiBold" panose="00000700000000000000" pitchFamily="2" charset="0"/>
            </a:rPr>
            <a:t>carbon intensity reduction target by 2030</a:t>
          </a:r>
        </a:p>
      </xdr:txBody>
    </xdr:sp>
    <xdr:clientData/>
  </xdr:twoCellAnchor>
  <xdr:twoCellAnchor>
    <xdr:from>
      <xdr:col>3</xdr:col>
      <xdr:colOff>311151</xdr:colOff>
      <xdr:row>8</xdr:row>
      <xdr:rowOff>145143</xdr:rowOff>
    </xdr:from>
    <xdr:to>
      <xdr:col>3</xdr:col>
      <xdr:colOff>2620963</xdr:colOff>
      <xdr:row>12</xdr:row>
      <xdr:rowOff>230443</xdr:rowOff>
    </xdr:to>
    <xdr:sp macro="" textlink="">
      <xdr:nvSpPr>
        <xdr:cNvPr id="4" name="Rectángulo 3">
          <a:extLst>
            <a:ext uri="{FF2B5EF4-FFF2-40B4-BE49-F238E27FC236}">
              <a16:creationId xmlns:a16="http://schemas.microsoft.com/office/drawing/2014/main" id="{0A2592F9-B343-4DA0-B607-17FC7162452F}"/>
            </a:ext>
          </a:extLst>
        </xdr:cNvPr>
        <xdr:cNvSpPr/>
      </xdr:nvSpPr>
      <xdr:spPr>
        <a:xfrm>
          <a:off x="3849008" y="1841500"/>
          <a:ext cx="2309812" cy="910800"/>
        </a:xfrm>
        <a:prstGeom prst="rect">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600" b="0" i="0" u="none" strike="noStrike" kern="0" cap="none" spc="0" normalizeH="0" baseline="0" noProof="0">
              <a:ln>
                <a:noFill/>
              </a:ln>
              <a:solidFill>
                <a:srgbClr val="005837"/>
              </a:solidFill>
              <a:effectLst/>
              <a:uLnTx/>
              <a:uFillTx/>
              <a:latin typeface="Montserrat Black" panose="00000A00000000000000" pitchFamily="2" charset="0"/>
              <a:ea typeface="+mn-ea"/>
              <a:cs typeface="+mn-cs"/>
            </a:rPr>
            <a:t>25%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100" b="0" i="0" u="none" strike="noStrike" kern="0" cap="none" spc="0" normalizeH="0" baseline="0" noProof="0">
              <a:ln>
                <a:noFill/>
              </a:ln>
              <a:solidFill>
                <a:prstClr val="white"/>
              </a:solidFill>
              <a:effectLst/>
              <a:uLnTx/>
              <a:uFillTx/>
              <a:latin typeface="Montserrat SemiBold" panose="00000700000000000000" pitchFamily="2" charset="0"/>
              <a:ea typeface="+mn-ea"/>
              <a:cs typeface="+mn-cs"/>
            </a:rPr>
            <a:t>women participation in leadership positions by 2030</a:t>
          </a:r>
        </a:p>
      </xdr:txBody>
    </xdr:sp>
    <xdr:clientData/>
  </xdr:twoCellAnchor>
  <xdr:twoCellAnchor>
    <xdr:from>
      <xdr:col>1</xdr:col>
      <xdr:colOff>1414462</xdr:colOff>
      <xdr:row>13</xdr:row>
      <xdr:rowOff>71436</xdr:rowOff>
    </xdr:from>
    <xdr:to>
      <xdr:col>1</xdr:col>
      <xdr:colOff>1414462</xdr:colOff>
      <xdr:row>14</xdr:row>
      <xdr:rowOff>130374</xdr:rowOff>
    </xdr:to>
    <xdr:cxnSp macro="">
      <xdr:nvCxnSpPr>
        <xdr:cNvPr id="9" name="Conector recto 8">
          <a:extLst>
            <a:ext uri="{FF2B5EF4-FFF2-40B4-BE49-F238E27FC236}">
              <a16:creationId xmlns:a16="http://schemas.microsoft.com/office/drawing/2014/main" id="{D84830CB-26C8-4769-BEBC-4E7BA217F1AD}"/>
            </a:ext>
          </a:extLst>
        </xdr:cNvPr>
        <xdr:cNvCxnSpPr/>
      </xdr:nvCxnSpPr>
      <xdr:spPr>
        <a:xfrm>
          <a:off x="1636712" y="2635249"/>
          <a:ext cx="0" cy="432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3564</xdr:colOff>
      <xdr:row>0</xdr:row>
      <xdr:rowOff>118775</xdr:rowOff>
    </xdr:from>
    <xdr:to>
      <xdr:col>9</xdr:col>
      <xdr:colOff>8008</xdr:colOff>
      <xdr:row>21</xdr:row>
      <xdr:rowOff>15875</xdr:rowOff>
    </xdr:to>
    <xdr:pic>
      <xdr:nvPicPr>
        <xdr:cNvPr id="2" name="Picture 5">
          <a:extLst>
            <a:ext uri="{FF2B5EF4-FFF2-40B4-BE49-F238E27FC236}">
              <a16:creationId xmlns:a16="http://schemas.microsoft.com/office/drawing/2014/main" id="{064BE6B3-F983-4C52-ADFB-3EAE4C8A7092}"/>
            </a:ext>
          </a:extLst>
        </xdr:cNvPr>
        <xdr:cNvPicPr>
          <a:picLocks noChangeAspect="1"/>
        </xdr:cNvPicPr>
      </xdr:nvPicPr>
      <xdr:blipFill rotWithShape="1">
        <a:blip xmlns:r="http://schemas.openxmlformats.org/officeDocument/2006/relationships" r:embed="rId1"/>
        <a:srcRect r="24932"/>
        <a:stretch/>
      </xdr:blipFill>
      <xdr:spPr>
        <a:xfrm>
          <a:off x="4043752" y="118775"/>
          <a:ext cx="4576444" cy="4572288"/>
        </a:xfrm>
        <a:prstGeom prst="rect">
          <a:avLst/>
        </a:prstGeom>
      </xdr:spPr>
    </xdr:pic>
    <xdr:clientData/>
  </xdr:twoCellAnchor>
  <xdr:twoCellAnchor>
    <xdr:from>
      <xdr:col>0</xdr:col>
      <xdr:colOff>134938</xdr:colOff>
      <xdr:row>3</xdr:row>
      <xdr:rowOff>71437</xdr:rowOff>
    </xdr:from>
    <xdr:to>
      <xdr:col>3</xdr:col>
      <xdr:colOff>690563</xdr:colOff>
      <xdr:row>6</xdr:row>
      <xdr:rowOff>10037</xdr:rowOff>
    </xdr:to>
    <xdr:sp macro="" textlink="">
      <xdr:nvSpPr>
        <xdr:cNvPr id="3" name="Rectangle 25">
          <a:extLst>
            <a:ext uri="{FF2B5EF4-FFF2-40B4-BE49-F238E27FC236}">
              <a16:creationId xmlns:a16="http://schemas.microsoft.com/office/drawing/2014/main" id="{700B9486-6A90-4163-B3BB-D2B4E69A7DA2}"/>
            </a:ext>
          </a:extLst>
        </xdr:cNvPr>
        <xdr:cNvSpPr/>
      </xdr:nvSpPr>
      <xdr:spPr>
        <a:xfrm>
          <a:off x="134938" y="655637"/>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a sustainable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Development model</a:t>
          </a: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4" name="Text Placeholder 1">
          <a:extLst>
            <a:ext uri="{FF2B5EF4-FFF2-40B4-BE49-F238E27FC236}">
              <a16:creationId xmlns:a16="http://schemas.microsoft.com/office/drawing/2014/main" id="{1B27B236-0CBF-47D5-AD5C-7A58ED3D6B8D}"/>
            </a:ext>
          </a:extLst>
        </xdr:cNvPr>
        <xdr:cNvSpPr txBox="1">
          <a:spLocks/>
        </xdr:cNvSpPr>
      </xdr:nvSpPr>
      <xdr:spPr>
        <a:xfrm>
          <a:off x="166687" y="150813"/>
          <a:ext cx="41928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55538</xdr:colOff>
      <xdr:row>11</xdr:row>
      <xdr:rowOff>79373</xdr:rowOff>
    </xdr:from>
    <xdr:to>
      <xdr:col>0</xdr:col>
      <xdr:colOff>174601</xdr:colOff>
      <xdr:row>11</xdr:row>
      <xdr:rowOff>198436</xdr:rowOff>
    </xdr:to>
    <xdr:sp macro="" textlink="">
      <xdr:nvSpPr>
        <xdr:cNvPr id="5" name="Triángulo isósceles 4">
          <a:extLst>
            <a:ext uri="{FF2B5EF4-FFF2-40B4-BE49-F238E27FC236}">
              <a16:creationId xmlns:a16="http://schemas.microsoft.com/office/drawing/2014/main" id="{38940E39-D0A9-728D-8051-FD48511D112B}"/>
            </a:ext>
          </a:extLst>
        </xdr:cNvPr>
        <xdr:cNvSpPr/>
      </xdr:nvSpPr>
      <xdr:spPr>
        <a:xfrm rot="5400000">
          <a:off x="55538" y="2230436"/>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12</xdr:row>
      <xdr:rowOff>80962</xdr:rowOff>
    </xdr:from>
    <xdr:to>
      <xdr:col>0</xdr:col>
      <xdr:colOff>174601</xdr:colOff>
      <xdr:row>12</xdr:row>
      <xdr:rowOff>200025</xdr:rowOff>
    </xdr:to>
    <xdr:sp macro="" textlink="">
      <xdr:nvSpPr>
        <xdr:cNvPr id="6" name="Triángulo isósceles 5">
          <a:extLst>
            <a:ext uri="{FF2B5EF4-FFF2-40B4-BE49-F238E27FC236}">
              <a16:creationId xmlns:a16="http://schemas.microsoft.com/office/drawing/2014/main" id="{DC87C398-4B58-4FBC-A14A-B1FB587951A6}"/>
            </a:ext>
          </a:extLst>
        </xdr:cNvPr>
        <xdr:cNvSpPr/>
      </xdr:nvSpPr>
      <xdr:spPr>
        <a:xfrm rot="5400000">
          <a:off x="55538" y="2493962"/>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13</xdr:row>
      <xdr:rowOff>82551</xdr:rowOff>
    </xdr:from>
    <xdr:to>
      <xdr:col>0</xdr:col>
      <xdr:colOff>174601</xdr:colOff>
      <xdr:row>13</xdr:row>
      <xdr:rowOff>201614</xdr:rowOff>
    </xdr:to>
    <xdr:sp macro="" textlink="">
      <xdr:nvSpPr>
        <xdr:cNvPr id="7" name="Triángulo isósceles 6">
          <a:extLst>
            <a:ext uri="{FF2B5EF4-FFF2-40B4-BE49-F238E27FC236}">
              <a16:creationId xmlns:a16="http://schemas.microsoft.com/office/drawing/2014/main" id="{74685BFD-EAE9-4334-A93F-ADD0EC2B656A}"/>
            </a:ext>
          </a:extLst>
        </xdr:cNvPr>
        <xdr:cNvSpPr/>
      </xdr:nvSpPr>
      <xdr:spPr>
        <a:xfrm rot="5400000">
          <a:off x="55538" y="275748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14</xdr:row>
      <xdr:rowOff>68266</xdr:rowOff>
    </xdr:from>
    <xdr:to>
      <xdr:col>0</xdr:col>
      <xdr:colOff>174601</xdr:colOff>
      <xdr:row>14</xdr:row>
      <xdr:rowOff>187329</xdr:rowOff>
    </xdr:to>
    <xdr:sp macro="" textlink="">
      <xdr:nvSpPr>
        <xdr:cNvPr id="8" name="Triángulo isósceles 7">
          <a:extLst>
            <a:ext uri="{FF2B5EF4-FFF2-40B4-BE49-F238E27FC236}">
              <a16:creationId xmlns:a16="http://schemas.microsoft.com/office/drawing/2014/main" id="{6815BDE4-FEB4-485D-A30B-D5E151C14E1E}"/>
            </a:ext>
          </a:extLst>
        </xdr:cNvPr>
        <xdr:cNvSpPr/>
      </xdr:nvSpPr>
      <xdr:spPr>
        <a:xfrm rot="5400000">
          <a:off x="55538" y="300514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15</xdr:row>
      <xdr:rowOff>69860</xdr:rowOff>
    </xdr:from>
    <xdr:to>
      <xdr:col>0</xdr:col>
      <xdr:colOff>174601</xdr:colOff>
      <xdr:row>15</xdr:row>
      <xdr:rowOff>188923</xdr:rowOff>
    </xdr:to>
    <xdr:sp macro="" textlink="">
      <xdr:nvSpPr>
        <xdr:cNvPr id="9" name="Triángulo isósceles 8">
          <a:extLst>
            <a:ext uri="{FF2B5EF4-FFF2-40B4-BE49-F238E27FC236}">
              <a16:creationId xmlns:a16="http://schemas.microsoft.com/office/drawing/2014/main" id="{CBED6EC7-FE94-4667-9F7D-F3A9331F5E7D}"/>
            </a:ext>
          </a:extLst>
        </xdr:cNvPr>
        <xdr:cNvSpPr/>
      </xdr:nvSpPr>
      <xdr:spPr>
        <a:xfrm rot="5400000">
          <a:off x="55538" y="326867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16</xdr:row>
      <xdr:rowOff>79390</xdr:rowOff>
    </xdr:from>
    <xdr:to>
      <xdr:col>0</xdr:col>
      <xdr:colOff>174601</xdr:colOff>
      <xdr:row>16</xdr:row>
      <xdr:rowOff>198453</xdr:rowOff>
    </xdr:to>
    <xdr:sp macro="" textlink="">
      <xdr:nvSpPr>
        <xdr:cNvPr id="10" name="Triángulo isósceles 9">
          <a:extLst>
            <a:ext uri="{FF2B5EF4-FFF2-40B4-BE49-F238E27FC236}">
              <a16:creationId xmlns:a16="http://schemas.microsoft.com/office/drawing/2014/main" id="{72C3633F-EEFB-4163-91F5-CBD7F7B8AD50}"/>
            </a:ext>
          </a:extLst>
        </xdr:cNvPr>
        <xdr:cNvSpPr/>
      </xdr:nvSpPr>
      <xdr:spPr>
        <a:xfrm rot="5400000">
          <a:off x="55538" y="3540140"/>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17</xdr:row>
      <xdr:rowOff>80980</xdr:rowOff>
    </xdr:from>
    <xdr:to>
      <xdr:col>0</xdr:col>
      <xdr:colOff>174601</xdr:colOff>
      <xdr:row>17</xdr:row>
      <xdr:rowOff>200043</xdr:rowOff>
    </xdr:to>
    <xdr:sp macro="" textlink="">
      <xdr:nvSpPr>
        <xdr:cNvPr id="11" name="Triángulo isósceles 10">
          <a:extLst>
            <a:ext uri="{FF2B5EF4-FFF2-40B4-BE49-F238E27FC236}">
              <a16:creationId xmlns:a16="http://schemas.microsoft.com/office/drawing/2014/main" id="{8D506D4A-DF98-4763-ACAB-C61B9D099DA5}"/>
            </a:ext>
          </a:extLst>
        </xdr:cNvPr>
        <xdr:cNvSpPr/>
      </xdr:nvSpPr>
      <xdr:spPr>
        <a:xfrm rot="5400000">
          <a:off x="55538" y="3803668"/>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18</xdr:row>
      <xdr:rowOff>82572</xdr:rowOff>
    </xdr:from>
    <xdr:to>
      <xdr:col>0</xdr:col>
      <xdr:colOff>174601</xdr:colOff>
      <xdr:row>18</xdr:row>
      <xdr:rowOff>201635</xdr:rowOff>
    </xdr:to>
    <xdr:sp macro="" textlink="">
      <xdr:nvSpPr>
        <xdr:cNvPr id="12" name="Triángulo isósceles 11">
          <a:extLst>
            <a:ext uri="{FF2B5EF4-FFF2-40B4-BE49-F238E27FC236}">
              <a16:creationId xmlns:a16="http://schemas.microsoft.com/office/drawing/2014/main" id="{347F6C19-58A8-4F9F-9D1D-2AAABD192D2C}"/>
            </a:ext>
          </a:extLst>
        </xdr:cNvPr>
        <xdr:cNvSpPr/>
      </xdr:nvSpPr>
      <xdr:spPr>
        <a:xfrm rot="5400000">
          <a:off x="55538" y="4067197"/>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3564</xdr:colOff>
      <xdr:row>0</xdr:row>
      <xdr:rowOff>118775</xdr:rowOff>
    </xdr:from>
    <xdr:to>
      <xdr:col>10</xdr:col>
      <xdr:colOff>8008</xdr:colOff>
      <xdr:row>19</xdr:row>
      <xdr:rowOff>7938</xdr:rowOff>
    </xdr:to>
    <xdr:pic>
      <xdr:nvPicPr>
        <xdr:cNvPr id="2" name="Picture 5">
          <a:extLst>
            <a:ext uri="{FF2B5EF4-FFF2-40B4-BE49-F238E27FC236}">
              <a16:creationId xmlns:a16="http://schemas.microsoft.com/office/drawing/2014/main" id="{67200D1E-7214-42A8-A09B-A07F0333852A}"/>
            </a:ext>
          </a:extLst>
        </xdr:cNvPr>
        <xdr:cNvPicPr>
          <a:picLocks noChangeAspect="1"/>
        </xdr:cNvPicPr>
      </xdr:nvPicPr>
      <xdr:blipFill rotWithShape="1">
        <a:blip xmlns:r="http://schemas.openxmlformats.org/officeDocument/2006/relationships" r:embed="rId1"/>
        <a:srcRect r="24932"/>
        <a:stretch/>
      </xdr:blipFill>
      <xdr:spPr>
        <a:xfrm>
          <a:off x="4042164" y="118775"/>
          <a:ext cx="4576444" cy="4567525"/>
        </a:xfrm>
        <a:prstGeom prst="rect">
          <a:avLst/>
        </a:prstGeom>
      </xdr:spPr>
    </xdr:pic>
    <xdr:clientData/>
  </xdr:twoCellAnchor>
  <xdr:twoCellAnchor>
    <xdr:from>
      <xdr:col>0</xdr:col>
      <xdr:colOff>134938</xdr:colOff>
      <xdr:row>3</xdr:row>
      <xdr:rowOff>71437</xdr:rowOff>
    </xdr:from>
    <xdr:to>
      <xdr:col>4</xdr:col>
      <xdr:colOff>690563</xdr:colOff>
      <xdr:row>6</xdr:row>
      <xdr:rowOff>10037</xdr:rowOff>
    </xdr:to>
    <xdr:sp macro="" textlink="">
      <xdr:nvSpPr>
        <xdr:cNvPr id="3" name="Rectangle 25">
          <a:extLst>
            <a:ext uri="{FF2B5EF4-FFF2-40B4-BE49-F238E27FC236}">
              <a16:creationId xmlns:a16="http://schemas.microsoft.com/office/drawing/2014/main" id="{8D66B711-CB44-4AE6-9132-7A4CE55DF5E5}"/>
            </a:ext>
          </a:extLst>
        </xdr:cNvPr>
        <xdr:cNvSpPr/>
      </xdr:nvSpPr>
      <xdr:spPr>
        <a:xfrm>
          <a:off x="134938" y="655637"/>
          <a:ext cx="45942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a sustainable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Development model</a:t>
          </a:r>
        </a:p>
      </xdr:txBody>
    </xdr:sp>
    <xdr:clientData/>
  </xdr:twoCellAnchor>
  <xdr:twoCellAnchor>
    <xdr:from>
      <xdr:col>0</xdr:col>
      <xdr:colOff>166687</xdr:colOff>
      <xdr:row>0</xdr:row>
      <xdr:rowOff>150813</xdr:rowOff>
    </xdr:from>
    <xdr:to>
      <xdr:col>5</xdr:col>
      <xdr:colOff>41546</xdr:colOff>
      <xdr:row>3</xdr:row>
      <xdr:rowOff>37129</xdr:rowOff>
    </xdr:to>
    <xdr:sp macro="" textlink="">
      <xdr:nvSpPr>
        <xdr:cNvPr id="4" name="Text Placeholder 1">
          <a:extLst>
            <a:ext uri="{FF2B5EF4-FFF2-40B4-BE49-F238E27FC236}">
              <a16:creationId xmlns:a16="http://schemas.microsoft.com/office/drawing/2014/main" id="{EB1141E4-497A-4582-A861-F7686D1DBA7B}"/>
            </a:ext>
          </a:extLst>
        </xdr:cNvPr>
        <xdr:cNvSpPr txBox="1">
          <a:spLocks/>
        </xdr:cNvSpPr>
      </xdr:nvSpPr>
      <xdr:spPr>
        <a:xfrm>
          <a:off x="166687" y="150813"/>
          <a:ext cx="46754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sustainability.adecoagro.com/en/report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ustainability.adecoagro.com/wp-content/uploads/2024/02/Quality-and-Food-Safety-Policy.pdf" TargetMode="External"/><Relationship Id="rId3" Type="http://schemas.openxmlformats.org/officeDocument/2006/relationships/hyperlink" Target="https://sustainability.adecoagro.com/wp-content/uploads/2023/11/Distribution-Policy.pdf" TargetMode="External"/><Relationship Id="rId7" Type="http://schemas.openxmlformats.org/officeDocument/2006/relationships/hyperlink" Target="https://sustainability.adecoagro.com/wp-content/uploads/2023/02/Integrated-Policy.pdf" TargetMode="External"/><Relationship Id="rId2" Type="http://schemas.openxmlformats.org/officeDocument/2006/relationships/hyperlink" Target="https://sustainability.adecoagro.com/wp-content/uploads/2023/02/Occupational-Health-Safety-Policy.pdf" TargetMode="External"/><Relationship Id="rId1" Type="http://schemas.openxmlformats.org/officeDocument/2006/relationships/hyperlink" Target="https://sustainability.adecoagro.com/en/policies/" TargetMode="External"/><Relationship Id="rId6" Type="http://schemas.openxmlformats.org/officeDocument/2006/relationships/hyperlink" Target="https://sustainability.adecoagro.com/wp-content/uploads/2023/02/Human-Rights-Policy.pdf" TargetMode="External"/><Relationship Id="rId11" Type="http://schemas.openxmlformats.org/officeDocument/2006/relationships/drawing" Target="../drawings/drawing3.xml"/><Relationship Id="rId5" Type="http://schemas.openxmlformats.org/officeDocument/2006/relationships/hyperlink" Target="https://sustainability.adecoagro.com/wp-content/uploads/2023/02/Environmental-Policy.pdf" TargetMode="External"/><Relationship Id="rId10" Type="http://schemas.openxmlformats.org/officeDocument/2006/relationships/printerSettings" Target="../printerSettings/printerSettings7.bin"/><Relationship Id="rId4" Type="http://schemas.openxmlformats.org/officeDocument/2006/relationships/hyperlink" Target="https://sustainability.adecoagro.com/wp-content/uploads/2023/02/Diversity-and-Inclusion-Policy.pdf" TargetMode="External"/><Relationship Id="rId9" Type="http://schemas.openxmlformats.org/officeDocument/2006/relationships/hyperlink" Target="https://sustainability.adecoagro.com/wp-content/uploads/2023/08/Animal-Welfare-Policy.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sustainability.adecoagro.com/en/certif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695A-BD81-4ECA-9FE0-357F236A8452}">
  <dimension ref="A1:J23"/>
  <sheetViews>
    <sheetView showGridLines="0" tabSelected="1" zoomScale="80" zoomScaleNormal="80" workbookViewId="0">
      <selection activeCell="J1" sqref="J1"/>
    </sheetView>
  </sheetViews>
  <sheetFormatPr baseColWidth="10" defaultColWidth="0" defaultRowHeight="15" customHeight="1" zeroHeight="1" x14ac:dyDescent="0.4"/>
  <cols>
    <col min="1" max="1" width="2.81640625" style="42" customWidth="1"/>
    <col min="2" max="2" width="37.1796875" style="42" customWidth="1"/>
    <col min="3" max="9" width="10.90625" style="42" customWidth="1"/>
    <col min="10" max="10" width="2.26953125" style="42" customWidth="1"/>
    <col min="11" max="16384" width="10.90625" style="42" hidden="1"/>
  </cols>
  <sheetData>
    <row r="1" spans="1:8" ht="14.5" customHeight="1" x14ac:dyDescent="0.4"/>
    <row r="2" spans="1:8" ht="16.5" customHeight="1" x14ac:dyDescent="1.1000000000000001">
      <c r="B2" s="59"/>
    </row>
    <row r="3" spans="1:8" x14ac:dyDescent="0.4"/>
    <row r="4" spans="1:8" x14ac:dyDescent="0.4">
      <c r="A4" s="54"/>
      <c r="B4" s="54"/>
      <c r="C4" s="54"/>
      <c r="D4" s="54"/>
      <c r="E4" s="54"/>
      <c r="F4" s="54"/>
      <c r="G4" s="54"/>
      <c r="H4" s="54"/>
    </row>
    <row r="5" spans="1:8" x14ac:dyDescent="0.4">
      <c r="A5" s="54"/>
      <c r="B5" s="54"/>
      <c r="C5" s="54"/>
      <c r="D5" s="54"/>
      <c r="E5" s="54"/>
      <c r="F5" s="54"/>
      <c r="G5" s="54"/>
      <c r="H5" s="54"/>
    </row>
    <row r="6" spans="1:8" x14ac:dyDescent="0.4">
      <c r="A6" s="54"/>
      <c r="B6" s="54"/>
      <c r="C6" s="54"/>
      <c r="D6" s="54"/>
      <c r="E6" s="54"/>
      <c r="F6" s="54"/>
      <c r="G6" s="54"/>
      <c r="H6" s="54"/>
    </row>
    <row r="7" spans="1:8" x14ac:dyDescent="0.4">
      <c r="A7" s="54"/>
      <c r="C7" s="57"/>
      <c r="D7" s="57"/>
      <c r="E7" s="54"/>
      <c r="F7" s="54"/>
      <c r="G7" s="54"/>
      <c r="H7" s="54"/>
    </row>
    <row r="8" spans="1:8" ht="18.5" x14ac:dyDescent="0.5">
      <c r="A8" s="54"/>
      <c r="B8" s="156" t="s">
        <v>228</v>
      </c>
      <c r="C8" s="57"/>
      <c r="D8" s="57"/>
      <c r="E8" s="54"/>
      <c r="F8" s="54"/>
      <c r="G8" s="54"/>
      <c r="H8" s="54"/>
    </row>
    <row r="9" spans="1:8" x14ac:dyDescent="0.4">
      <c r="A9" s="54"/>
      <c r="B9" s="57"/>
      <c r="C9" s="57"/>
      <c r="D9" s="57"/>
      <c r="E9" s="54"/>
      <c r="F9" s="54"/>
      <c r="G9" s="54"/>
      <c r="H9" s="54"/>
    </row>
    <row r="10" spans="1:8" s="44" customFormat="1" ht="19" customHeight="1" x14ac:dyDescent="0.35">
      <c r="A10" s="55"/>
      <c r="B10" s="41" t="s">
        <v>92</v>
      </c>
      <c r="C10" s="58" t="s">
        <v>47</v>
      </c>
      <c r="D10" s="41"/>
      <c r="E10" s="55"/>
      <c r="F10" s="55"/>
      <c r="G10" s="55"/>
      <c r="H10" s="55"/>
    </row>
    <row r="11" spans="1:8" s="44" customFormat="1" ht="19" customHeight="1" x14ac:dyDescent="0.35">
      <c r="A11" s="55"/>
      <c r="B11" s="41" t="s">
        <v>93</v>
      </c>
      <c r="C11" s="58" t="s">
        <v>47</v>
      </c>
      <c r="D11" s="41"/>
      <c r="E11" s="55"/>
      <c r="F11" s="55"/>
      <c r="G11" s="55"/>
      <c r="H11" s="55"/>
    </row>
    <row r="12" spans="1:8" s="44" customFormat="1" ht="19" customHeight="1" x14ac:dyDescent="0.35">
      <c r="A12" s="55"/>
      <c r="B12" s="41" t="s">
        <v>94</v>
      </c>
      <c r="C12" s="58" t="s">
        <v>47</v>
      </c>
      <c r="D12" s="41"/>
      <c r="E12" s="55"/>
      <c r="F12" s="55"/>
      <c r="G12" s="55"/>
      <c r="H12" s="55"/>
    </row>
    <row r="13" spans="1:8" s="44" customFormat="1" ht="19" customHeight="1" x14ac:dyDescent="0.35">
      <c r="A13" s="55"/>
      <c r="B13" s="41" t="s">
        <v>95</v>
      </c>
      <c r="C13" s="58" t="s">
        <v>47</v>
      </c>
      <c r="D13" s="41"/>
      <c r="E13" s="55"/>
      <c r="F13" s="55"/>
      <c r="G13" s="55"/>
      <c r="H13" s="55"/>
    </row>
    <row r="14" spans="1:8" s="44" customFormat="1" ht="19" customHeight="1" x14ac:dyDescent="0.35">
      <c r="A14" s="55"/>
      <c r="B14" s="41" t="s">
        <v>223</v>
      </c>
      <c r="C14" s="58" t="s">
        <v>47</v>
      </c>
      <c r="D14" s="41"/>
      <c r="E14" s="55"/>
      <c r="F14" s="55"/>
      <c r="G14" s="55"/>
      <c r="H14" s="55"/>
    </row>
    <row r="15" spans="1:8" s="44" customFormat="1" ht="19" customHeight="1" x14ac:dyDescent="0.35">
      <c r="A15" s="55"/>
      <c r="B15" s="41" t="s">
        <v>96</v>
      </c>
      <c r="C15" s="58" t="s">
        <v>47</v>
      </c>
      <c r="D15" s="41"/>
      <c r="E15" s="55"/>
      <c r="F15" s="55"/>
      <c r="G15" s="55"/>
      <c r="H15" s="55"/>
    </row>
    <row r="16" spans="1:8" x14ac:dyDescent="0.4">
      <c r="A16" s="54"/>
      <c r="B16" s="41" t="s">
        <v>97</v>
      </c>
      <c r="C16" s="58" t="s">
        <v>47</v>
      </c>
      <c r="D16" s="57"/>
      <c r="E16" s="54"/>
      <c r="F16" s="54"/>
      <c r="G16" s="54"/>
      <c r="H16" s="54"/>
    </row>
    <row r="17" spans="1:8" x14ac:dyDescent="0.4">
      <c r="A17" s="54"/>
      <c r="B17" s="57"/>
      <c r="C17" s="57"/>
      <c r="D17" s="57"/>
      <c r="E17" s="54"/>
      <c r="F17" s="54"/>
      <c r="G17" s="54"/>
      <c r="H17" s="54"/>
    </row>
    <row r="18" spans="1:8" x14ac:dyDescent="0.4">
      <c r="A18" s="54"/>
      <c r="B18" s="57"/>
      <c r="C18" s="57"/>
      <c r="D18" s="57"/>
      <c r="E18" s="54"/>
      <c r="F18" s="54"/>
      <c r="G18" s="54"/>
      <c r="H18" s="54"/>
    </row>
    <row r="19" spans="1:8" x14ac:dyDescent="0.4">
      <c r="A19" s="54"/>
      <c r="B19" s="57" t="s">
        <v>124</v>
      </c>
      <c r="C19" s="57"/>
      <c r="D19" s="57"/>
      <c r="E19" s="54"/>
      <c r="F19" s="54"/>
      <c r="G19" s="54"/>
      <c r="H19" s="54"/>
    </row>
    <row r="20" spans="1:8" x14ac:dyDescent="0.4">
      <c r="A20" s="54"/>
      <c r="B20" s="57" t="s">
        <v>101</v>
      </c>
      <c r="C20" s="57"/>
      <c r="D20" s="57"/>
      <c r="E20" s="54"/>
      <c r="F20" s="54"/>
      <c r="G20" s="54"/>
      <c r="H20" s="54"/>
    </row>
    <row r="21" spans="1:8" ht="8" customHeight="1" x14ac:dyDescent="0.4">
      <c r="A21" s="54"/>
      <c r="C21" s="54"/>
      <c r="D21" s="54"/>
      <c r="E21" s="54"/>
      <c r="F21" s="54"/>
      <c r="G21" s="54"/>
      <c r="H21" s="54"/>
    </row>
    <row r="22" spans="1:8" x14ac:dyDescent="0.4">
      <c r="A22" s="54"/>
      <c r="B22" s="56" t="s">
        <v>197</v>
      </c>
      <c r="C22" s="54"/>
      <c r="D22" s="54"/>
      <c r="E22" s="54"/>
      <c r="F22" s="54"/>
      <c r="G22" s="54"/>
      <c r="H22" s="54"/>
    </row>
    <row r="23" spans="1:8" x14ac:dyDescent="0.4">
      <c r="A23" s="54"/>
      <c r="B23" s="97" t="s">
        <v>237</v>
      </c>
      <c r="C23" s="54"/>
      <c r="D23" s="54"/>
      <c r="E23" s="54"/>
      <c r="F23" s="54"/>
      <c r="G23" s="54"/>
      <c r="H23" s="54"/>
    </row>
  </sheetData>
  <hyperlinks>
    <hyperlink ref="C10" location="'Financial &amp; Operational'!A1" display="click here" xr:uid="{584053E6-BC1B-4157-9352-77A8D59F0BBE}"/>
    <hyperlink ref="C11" location="Environmental!A1" display="click here" xr:uid="{726BABF9-1589-4388-835B-E547FCEE9D02}"/>
    <hyperlink ref="C12" location="Social!A1" display="click here" xr:uid="{E00D584F-61BC-4850-A799-E301C1D9F638}"/>
    <hyperlink ref="C13" location="Governance!A1" display="click here" xr:uid="{91098C67-FB40-4422-B460-B162D6C10976}"/>
    <hyperlink ref="C15" location="Policies!A1" display="click here" xr:uid="{9D427510-D160-4BC9-92C6-9DFDEE0B0011}"/>
    <hyperlink ref="C16" location="Certifications!A1" display="click here" xr:uid="{19039BE7-0CEC-4479-80B6-B295C5551657}"/>
    <hyperlink ref="C14" location="'Targets and Commitments'!A1" display="click here" xr:uid="{200E3013-6BE1-4E6E-B285-F44148DAFA10}"/>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AF1C-E376-4DF1-8722-DB95EF730B3D}">
  <dimension ref="A1:I38"/>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4"/>
  <cols>
    <col min="1" max="1" width="63.6328125" style="1" customWidth="1"/>
    <col min="2" max="2" width="22.26953125" style="179" customWidth="1"/>
    <col min="3" max="8" width="15.54296875" style="1" customWidth="1"/>
    <col min="9" max="9" width="2.7265625" style="1" customWidth="1"/>
    <col min="10" max="16384" width="4.81640625" style="1" hidden="1"/>
  </cols>
  <sheetData>
    <row r="1" spans="1:9" s="152" customFormat="1" ht="18.5" x14ac:dyDescent="0.5">
      <c r="A1" s="153" t="s">
        <v>193</v>
      </c>
      <c r="B1" s="175"/>
      <c r="I1" s="1"/>
    </row>
    <row r="2" spans="1:9" s="2" customFormat="1" ht="14.5" customHeight="1" x14ac:dyDescent="0.4">
      <c r="A2" s="39" t="s">
        <v>99</v>
      </c>
      <c r="B2" s="176" t="s">
        <v>100</v>
      </c>
      <c r="C2" s="39">
        <v>2019</v>
      </c>
      <c r="D2" s="39">
        <v>2020</v>
      </c>
      <c r="E2" s="39">
        <v>2021</v>
      </c>
      <c r="F2" s="39">
        <v>2022</v>
      </c>
      <c r="G2" s="39">
        <v>2023</v>
      </c>
      <c r="H2" s="39">
        <v>2024</v>
      </c>
    </row>
    <row r="3" spans="1:9" s="45" customFormat="1" ht="16" x14ac:dyDescent="0.4">
      <c r="A3" s="109" t="s">
        <v>196</v>
      </c>
      <c r="B3" s="177"/>
      <c r="C3" s="109"/>
      <c r="D3" s="109"/>
      <c r="E3" s="109"/>
      <c r="F3" s="109"/>
      <c r="G3" s="109"/>
      <c r="H3" s="109"/>
    </row>
    <row r="4" spans="1:9" s="2" customFormat="1" x14ac:dyDescent="0.4">
      <c r="A4" s="115" t="s">
        <v>102</v>
      </c>
      <c r="B4" s="178" t="s">
        <v>103</v>
      </c>
      <c r="C4" s="115">
        <v>848</v>
      </c>
      <c r="D4" s="115">
        <v>796</v>
      </c>
      <c r="E4" s="116">
        <v>1070</v>
      </c>
      <c r="F4" s="116">
        <v>1324.4</v>
      </c>
      <c r="G4" s="116">
        <v>1420.4</v>
      </c>
      <c r="H4" s="116">
        <v>1448</v>
      </c>
    </row>
    <row r="5" spans="1:9" x14ac:dyDescent="0.4">
      <c r="A5" s="32" t="s">
        <v>104</v>
      </c>
      <c r="B5" s="179" t="s">
        <v>103</v>
      </c>
      <c r="C5" s="1">
        <v>488</v>
      </c>
      <c r="D5" s="1">
        <v>385</v>
      </c>
      <c r="E5" s="1">
        <v>534</v>
      </c>
      <c r="F5" s="83">
        <v>603.5</v>
      </c>
      <c r="G5" s="83">
        <v>720.13</v>
      </c>
      <c r="H5" s="83">
        <v>679.61</v>
      </c>
    </row>
    <row r="6" spans="1:9" x14ac:dyDescent="0.4">
      <c r="A6" s="32" t="s">
        <v>170</v>
      </c>
      <c r="B6" s="179" t="s">
        <v>103</v>
      </c>
      <c r="C6" s="1">
        <v>360</v>
      </c>
      <c r="D6" s="1">
        <v>411</v>
      </c>
      <c r="E6" s="1">
        <v>536</v>
      </c>
      <c r="F6" s="83">
        <v>720.9</v>
      </c>
      <c r="G6" s="83">
        <v>700.28</v>
      </c>
      <c r="H6" s="83">
        <v>768.42</v>
      </c>
    </row>
    <row r="7" spans="1:9" x14ac:dyDescent="0.4">
      <c r="A7" s="30"/>
    </row>
    <row r="8" spans="1:9" s="2" customFormat="1" x14ac:dyDescent="0.4">
      <c r="A8" s="115" t="s">
        <v>195</v>
      </c>
      <c r="B8" s="178" t="s">
        <v>103</v>
      </c>
      <c r="C8" s="115">
        <v>305</v>
      </c>
      <c r="D8" s="115">
        <v>342</v>
      </c>
      <c r="E8" s="115">
        <v>437</v>
      </c>
      <c r="F8" s="117">
        <v>432.8</v>
      </c>
      <c r="G8" s="117">
        <v>476.6</v>
      </c>
      <c r="H8" s="117">
        <v>444.26100000000002</v>
      </c>
    </row>
    <row r="9" spans="1:9" x14ac:dyDescent="0.4">
      <c r="A9" s="32" t="s">
        <v>104</v>
      </c>
      <c r="B9" s="179" t="s">
        <v>103</v>
      </c>
      <c r="C9" s="1">
        <v>253</v>
      </c>
      <c r="D9" s="1">
        <v>254</v>
      </c>
      <c r="E9" s="1">
        <v>335</v>
      </c>
      <c r="F9" s="83">
        <v>373.8</v>
      </c>
      <c r="G9" s="83">
        <v>395.6</v>
      </c>
      <c r="H9" s="83">
        <v>364.16</v>
      </c>
    </row>
    <row r="10" spans="1:9" x14ac:dyDescent="0.4">
      <c r="A10" s="32" t="s">
        <v>170</v>
      </c>
      <c r="B10" s="179" t="s">
        <v>103</v>
      </c>
      <c r="C10" s="1">
        <v>72</v>
      </c>
      <c r="D10" s="1">
        <v>107</v>
      </c>
      <c r="E10" s="1">
        <v>124</v>
      </c>
      <c r="F10" s="83">
        <v>82.9</v>
      </c>
      <c r="G10" s="83">
        <v>103.3</v>
      </c>
      <c r="H10" s="83">
        <v>103</v>
      </c>
    </row>
    <row r="11" spans="1:9" x14ac:dyDescent="0.4">
      <c r="A11" s="77" t="s">
        <v>105</v>
      </c>
      <c r="B11" s="180" t="s">
        <v>103</v>
      </c>
      <c r="C11" s="8">
        <v>-20</v>
      </c>
      <c r="D11" s="8">
        <v>-19</v>
      </c>
      <c r="E11" s="8">
        <v>-22</v>
      </c>
      <c r="F11" s="84">
        <v>-23.8</v>
      </c>
      <c r="G11" s="84">
        <v>-22.4</v>
      </c>
      <c r="H11" s="84">
        <v>-22.899000000000001</v>
      </c>
    </row>
    <row r="12" spans="1:9" x14ac:dyDescent="0.4">
      <c r="A12" s="32"/>
      <c r="F12" s="83"/>
      <c r="G12" s="83"/>
      <c r="H12" s="83"/>
    </row>
    <row r="13" spans="1:9" s="2" customFormat="1" x14ac:dyDescent="0.4">
      <c r="A13" s="115" t="s">
        <v>213</v>
      </c>
      <c r="B13" s="178"/>
      <c r="C13" s="115"/>
      <c r="D13" s="115"/>
      <c r="E13" s="115"/>
      <c r="F13" s="117"/>
      <c r="G13" s="117"/>
      <c r="H13" s="117"/>
    </row>
    <row r="14" spans="1:9" x14ac:dyDescent="0.4">
      <c r="A14" s="32" t="s">
        <v>209</v>
      </c>
      <c r="B14" s="179" t="s">
        <v>103</v>
      </c>
      <c r="C14" s="4">
        <v>390774</v>
      </c>
      <c r="D14" s="4">
        <v>220593</v>
      </c>
      <c r="E14" s="4">
        <v>318425</v>
      </c>
      <c r="F14" s="4">
        <v>411109</v>
      </c>
      <c r="G14" s="4">
        <v>273683</v>
      </c>
      <c r="H14" s="4">
        <v>281852</v>
      </c>
    </row>
    <row r="15" spans="1:9" x14ac:dyDescent="0.4">
      <c r="A15" s="32" t="s">
        <v>210</v>
      </c>
      <c r="B15" s="179" t="s">
        <v>6</v>
      </c>
      <c r="C15" s="174">
        <v>0.46</v>
      </c>
      <c r="D15" s="174">
        <v>0.28000000000000003</v>
      </c>
      <c r="E15" s="174">
        <v>0.3</v>
      </c>
      <c r="F15" s="173">
        <v>0.31</v>
      </c>
      <c r="G15" s="173">
        <v>0.19</v>
      </c>
      <c r="H15" s="173">
        <v>0.2</v>
      </c>
    </row>
    <row r="16" spans="1:9" x14ac:dyDescent="0.4">
      <c r="A16" s="30"/>
      <c r="C16" s="3"/>
    </row>
    <row r="17" spans="1:9" s="45" customFormat="1" x14ac:dyDescent="0.4">
      <c r="A17" s="109" t="s">
        <v>194</v>
      </c>
      <c r="B17" s="177"/>
      <c r="C17" s="109"/>
      <c r="D17" s="109"/>
      <c r="E17" s="109"/>
      <c r="F17" s="109"/>
      <c r="G17" s="109"/>
      <c r="H17" s="109"/>
    </row>
    <row r="18" spans="1:9" s="45" customFormat="1" x14ac:dyDescent="0.4">
      <c r="A18" s="72"/>
      <c r="B18" s="181"/>
      <c r="C18" s="72"/>
      <c r="D18" s="72"/>
      <c r="E18" s="72"/>
      <c r="F18" s="72"/>
      <c r="G18" s="72"/>
      <c r="H18" s="72"/>
    </row>
    <row r="19" spans="1:9" s="72" customFormat="1" x14ac:dyDescent="0.4">
      <c r="A19" s="115" t="s">
        <v>114</v>
      </c>
      <c r="B19" s="178"/>
      <c r="C19" s="115"/>
      <c r="D19" s="115"/>
      <c r="E19" s="115"/>
      <c r="F19" s="115"/>
      <c r="G19" s="115"/>
      <c r="H19" s="115"/>
    </row>
    <row r="20" spans="1:9" s="45" customFormat="1" x14ac:dyDescent="0.4">
      <c r="A20" s="6" t="s">
        <v>106</v>
      </c>
      <c r="B20" s="182" t="s">
        <v>108</v>
      </c>
      <c r="C20" s="6">
        <v>10.8</v>
      </c>
      <c r="D20" s="6">
        <v>11.1</v>
      </c>
      <c r="E20" s="6">
        <v>10.9</v>
      </c>
      <c r="F20" s="85">
        <v>10.48</v>
      </c>
      <c r="G20" s="85">
        <v>12.5</v>
      </c>
      <c r="H20" s="85">
        <v>12.8</v>
      </c>
      <c r="I20" s="6"/>
    </row>
    <row r="21" spans="1:9" s="45" customFormat="1" x14ac:dyDescent="0.4">
      <c r="A21" s="6" t="s">
        <v>107</v>
      </c>
      <c r="B21" s="182" t="s">
        <v>109</v>
      </c>
      <c r="C21" s="6">
        <v>120</v>
      </c>
      <c r="D21" s="6">
        <v>145</v>
      </c>
      <c r="E21" s="6">
        <v>173</v>
      </c>
      <c r="F21" s="47">
        <v>185.6</v>
      </c>
      <c r="G21" s="47">
        <v>199.9</v>
      </c>
      <c r="H21" s="47">
        <v>199.1</v>
      </c>
      <c r="I21" s="6"/>
    </row>
    <row r="22" spans="1:9" s="45" customFormat="1" x14ac:dyDescent="0.4">
      <c r="A22" s="6" t="s">
        <v>110</v>
      </c>
      <c r="B22" s="182" t="s">
        <v>111</v>
      </c>
      <c r="C22" s="6">
        <v>239</v>
      </c>
      <c r="D22" s="6">
        <v>278</v>
      </c>
      <c r="E22" s="6">
        <v>347</v>
      </c>
      <c r="F22" s="47">
        <v>416.7</v>
      </c>
      <c r="G22" s="47">
        <v>354.1</v>
      </c>
      <c r="H22" s="47">
        <v>357.98</v>
      </c>
      <c r="I22" s="6"/>
    </row>
    <row r="23" spans="1:9" s="45" customFormat="1" x14ac:dyDescent="0.4">
      <c r="A23" s="78" t="s">
        <v>112</v>
      </c>
      <c r="B23" s="183" t="s">
        <v>111</v>
      </c>
      <c r="C23" s="78">
        <v>652</v>
      </c>
      <c r="D23" s="78">
        <v>720</v>
      </c>
      <c r="E23" s="78">
        <v>733</v>
      </c>
      <c r="F23" s="86">
        <v>769.5</v>
      </c>
      <c r="G23" s="86">
        <v>483.9</v>
      </c>
      <c r="H23" s="86">
        <v>743.51</v>
      </c>
      <c r="I23" s="6"/>
    </row>
    <row r="24" spans="1:9" s="45" customFormat="1" x14ac:dyDescent="0.4">
      <c r="A24" s="6"/>
      <c r="B24" s="182"/>
      <c r="C24" s="6"/>
      <c r="D24" s="6"/>
      <c r="E24" s="6"/>
      <c r="F24" s="6"/>
      <c r="G24" s="6"/>
      <c r="H24" s="6"/>
      <c r="I24" s="6"/>
    </row>
    <row r="25" spans="1:9" s="45" customFormat="1" x14ac:dyDescent="0.4">
      <c r="A25" s="115" t="s">
        <v>115</v>
      </c>
      <c r="B25" s="184"/>
      <c r="C25" s="118"/>
      <c r="D25" s="118"/>
      <c r="E25" s="118"/>
      <c r="F25" s="118"/>
      <c r="G25" s="118"/>
      <c r="H25" s="118"/>
      <c r="I25" s="6"/>
    </row>
    <row r="26" spans="1:9" s="45" customFormat="1" ht="16" x14ac:dyDescent="0.4">
      <c r="A26" s="6" t="s">
        <v>211</v>
      </c>
      <c r="B26" s="182" t="s">
        <v>111</v>
      </c>
      <c r="C26" s="6">
        <v>177</v>
      </c>
      <c r="D26" s="6">
        <v>185</v>
      </c>
      <c r="E26" s="6">
        <v>200</v>
      </c>
      <c r="F26" s="6">
        <v>251</v>
      </c>
      <c r="G26" s="47">
        <v>280</v>
      </c>
      <c r="H26" s="47">
        <v>277</v>
      </c>
      <c r="I26" s="6"/>
    </row>
    <row r="27" spans="1:9" s="45" customFormat="1" x14ac:dyDescent="0.4">
      <c r="A27" s="6" t="s">
        <v>113</v>
      </c>
      <c r="B27" s="182" t="s">
        <v>109</v>
      </c>
      <c r="C27" s="47">
        <v>183.4</v>
      </c>
      <c r="D27" s="47">
        <v>297.60000000000002</v>
      </c>
      <c r="E27" s="47">
        <v>352.5</v>
      </c>
      <c r="F27" s="47">
        <v>359.4</v>
      </c>
      <c r="G27" s="47">
        <v>351.8</v>
      </c>
      <c r="H27" s="47">
        <v>354.46</v>
      </c>
      <c r="I27" s="6"/>
    </row>
    <row r="28" spans="1:9" s="45" customFormat="1" x14ac:dyDescent="0.4">
      <c r="A28" s="6" t="s">
        <v>125</v>
      </c>
      <c r="B28" s="182" t="s">
        <v>98</v>
      </c>
      <c r="C28" s="46">
        <v>213256</v>
      </c>
      <c r="D28" s="46">
        <v>646981</v>
      </c>
      <c r="E28" s="46">
        <v>546819</v>
      </c>
      <c r="F28" s="46">
        <v>481919</v>
      </c>
      <c r="G28" s="46">
        <v>805608</v>
      </c>
      <c r="H28" s="46">
        <v>832389</v>
      </c>
      <c r="I28" s="6"/>
    </row>
    <row r="29" spans="1:9" s="72" customFormat="1" x14ac:dyDescent="0.4">
      <c r="A29" s="78" t="s">
        <v>126</v>
      </c>
      <c r="B29" s="183" t="s">
        <v>12</v>
      </c>
      <c r="C29" s="79">
        <v>756494</v>
      </c>
      <c r="D29" s="79">
        <v>502170</v>
      </c>
      <c r="E29" s="79">
        <v>534603</v>
      </c>
      <c r="F29" s="79">
        <v>540231</v>
      </c>
      <c r="G29" s="79">
        <v>522508</v>
      </c>
      <c r="H29" s="79">
        <v>532715</v>
      </c>
      <c r="I29" s="6"/>
    </row>
    <row r="30" spans="1:9" s="45" customFormat="1" x14ac:dyDescent="0.4">
      <c r="A30" s="6"/>
      <c r="B30" s="182"/>
      <c r="C30" s="6"/>
      <c r="D30" s="6"/>
      <c r="E30" s="6"/>
      <c r="F30" s="6"/>
      <c r="G30" s="6"/>
      <c r="H30" s="6"/>
      <c r="I30" s="6"/>
    </row>
    <row r="31" spans="1:9" s="2" customFormat="1" x14ac:dyDescent="0.4">
      <c r="A31" s="115" t="s">
        <v>131</v>
      </c>
      <c r="B31" s="178" t="s">
        <v>11</v>
      </c>
      <c r="C31" s="116">
        <v>491161</v>
      </c>
      <c r="D31" s="116">
        <v>505940</v>
      </c>
      <c r="E31" s="116">
        <v>522273</v>
      </c>
      <c r="F31" s="116">
        <v>563008</v>
      </c>
      <c r="G31" s="116">
        <v>560856</v>
      </c>
      <c r="H31" s="116">
        <v>585999</v>
      </c>
      <c r="I31" s="73"/>
    </row>
    <row r="32" spans="1:9" s="148" customFormat="1" x14ac:dyDescent="0.4">
      <c r="A32" s="145"/>
      <c r="B32" s="185"/>
      <c r="C32" s="146"/>
      <c r="D32" s="146"/>
      <c r="E32" s="146"/>
      <c r="F32" s="146"/>
      <c r="G32" s="146"/>
      <c r="H32" s="146"/>
      <c r="I32" s="147"/>
    </row>
    <row r="33" spans="1:9" s="148" customFormat="1" ht="37.5" customHeight="1" x14ac:dyDescent="0.4">
      <c r="A33" s="196" t="s">
        <v>238</v>
      </c>
      <c r="B33" s="196"/>
      <c r="C33" s="196"/>
      <c r="D33" s="196"/>
      <c r="E33" s="196"/>
      <c r="F33" s="196"/>
      <c r="G33" s="196"/>
      <c r="H33" s="164"/>
      <c r="I33" s="147"/>
    </row>
    <row r="34" spans="1:9" s="148" customFormat="1" ht="13" customHeight="1" x14ac:dyDescent="0.4">
      <c r="A34" s="172" t="s">
        <v>212</v>
      </c>
      <c r="B34" s="164"/>
      <c r="C34" s="164"/>
      <c r="D34" s="164"/>
      <c r="E34" s="164"/>
      <c r="F34" s="164"/>
      <c r="G34" s="164"/>
      <c r="H34" s="164"/>
      <c r="I34" s="147"/>
    </row>
    <row r="35" spans="1:9" s="148" customFormat="1" x14ac:dyDescent="0.4">
      <c r="A35" s="145"/>
      <c r="B35" s="185"/>
      <c r="C35" s="146"/>
      <c r="D35" s="146"/>
      <c r="E35" s="146"/>
      <c r="F35" s="146"/>
      <c r="G35" s="146"/>
      <c r="H35" s="146"/>
      <c r="I35" s="147"/>
    </row>
    <row r="36" spans="1:9" hidden="1" x14ac:dyDescent="0.4">
      <c r="C36" s="3"/>
    </row>
    <row r="37" spans="1:9" hidden="1" x14ac:dyDescent="0.4">
      <c r="E37" s="4"/>
      <c r="F37" s="4"/>
      <c r="G37" s="4"/>
      <c r="H37" s="4"/>
    </row>
    <row r="38" spans="1:9" x14ac:dyDescent="0.4"/>
  </sheetData>
  <mergeCells count="1">
    <mergeCell ref="A33:G33"/>
  </mergeCells>
  <pageMargins left="0.7" right="0.7" top="0.75" bottom="0.75" header="0.3" footer="0.3"/>
  <pageSetup paperSize="9"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4"/>
  <cols>
    <col min="1" max="1" width="67.81640625" style="1" customWidth="1"/>
    <col min="2" max="2" width="31" style="1" customWidth="1"/>
    <col min="3" max="8" width="14.1796875" style="1" customWidth="1"/>
    <col min="9" max="9" width="3.36328125" style="1" customWidth="1"/>
    <col min="10" max="13" width="0" style="1" hidden="1" customWidth="1"/>
    <col min="14" max="16384" width="8.7265625" style="1" hidden="1"/>
  </cols>
  <sheetData>
    <row r="1" spans="1:9" ht="18.5" x14ac:dyDescent="0.5">
      <c r="A1" s="153" t="s">
        <v>173</v>
      </c>
      <c r="B1" s="154"/>
      <c r="C1" s="154"/>
      <c r="D1" s="154"/>
      <c r="E1" s="154"/>
      <c r="F1" s="154"/>
      <c r="G1" s="154"/>
      <c r="H1" s="154"/>
      <c r="I1" s="155"/>
    </row>
    <row r="2" spans="1:9" x14ac:dyDescent="0.4">
      <c r="A2" s="39" t="s">
        <v>99</v>
      </c>
      <c r="B2" s="39" t="s">
        <v>100</v>
      </c>
      <c r="C2" s="39">
        <v>2019</v>
      </c>
      <c r="D2" s="39">
        <v>2020</v>
      </c>
      <c r="E2" s="39">
        <v>2021</v>
      </c>
      <c r="F2" s="39">
        <v>2022</v>
      </c>
      <c r="G2" s="39">
        <v>2023</v>
      </c>
      <c r="H2" s="39">
        <v>2024</v>
      </c>
    </row>
    <row r="3" spans="1:9" s="45" customFormat="1" x14ac:dyDescent="0.4">
      <c r="A3" s="109" t="s">
        <v>179</v>
      </c>
      <c r="B3" s="69"/>
      <c r="C3" s="69"/>
      <c r="D3" s="69"/>
      <c r="E3" s="69"/>
      <c r="F3" s="69"/>
      <c r="G3" s="69"/>
      <c r="H3" s="69"/>
    </row>
    <row r="4" spans="1:9" x14ac:dyDescent="0.4"/>
    <row r="5" spans="1:9" s="2" customFormat="1" ht="16" x14ac:dyDescent="0.4">
      <c r="A5" s="115" t="s">
        <v>180</v>
      </c>
      <c r="B5" s="115" t="s">
        <v>8</v>
      </c>
      <c r="C5" s="116">
        <f t="shared" ref="C5:D5" si="0">+C6+C7</f>
        <v>840269.69</v>
      </c>
      <c r="D5" s="116">
        <f t="shared" si="0"/>
        <v>711065.28999999992</v>
      </c>
      <c r="E5" s="116">
        <f>+E6+E7</f>
        <v>887571.89</v>
      </c>
      <c r="F5" s="116">
        <f>+F6+F7</f>
        <v>861298.44000000006</v>
      </c>
      <c r="G5" s="116">
        <f>+G6+G7</f>
        <v>711079.12</v>
      </c>
      <c r="H5" s="116">
        <f>+H6+H7</f>
        <v>915027.59731419245</v>
      </c>
    </row>
    <row r="6" spans="1:9" x14ac:dyDescent="0.4">
      <c r="A6" s="5" t="s">
        <v>118</v>
      </c>
      <c r="B6" s="1" t="s">
        <v>8</v>
      </c>
      <c r="C6" s="4">
        <v>813852.69</v>
      </c>
      <c r="D6" s="4">
        <v>674945.71</v>
      </c>
      <c r="E6" s="4">
        <v>846987.12</v>
      </c>
      <c r="F6" s="4">
        <v>821184.78</v>
      </c>
      <c r="G6" s="4">
        <v>675194.7</v>
      </c>
      <c r="H6" s="4">
        <v>889674.0096603022</v>
      </c>
    </row>
    <row r="7" spans="1:9" x14ac:dyDescent="0.4">
      <c r="A7" s="5" t="s">
        <v>119</v>
      </c>
      <c r="B7" s="1" t="s">
        <v>8</v>
      </c>
      <c r="C7" s="4">
        <v>26417</v>
      </c>
      <c r="D7" s="4">
        <v>36119.58</v>
      </c>
      <c r="E7" s="4">
        <v>40584.769999999997</v>
      </c>
      <c r="F7" s="4">
        <v>40113.660000000003</v>
      </c>
      <c r="G7" s="4">
        <v>35884.42</v>
      </c>
      <c r="H7" s="4">
        <v>25353.587653890303</v>
      </c>
    </row>
    <row r="8" spans="1:9" x14ac:dyDescent="0.4">
      <c r="A8" s="7" t="s">
        <v>9</v>
      </c>
      <c r="B8" s="7" t="s">
        <v>130</v>
      </c>
      <c r="C8" s="68">
        <f>+C5/('Financial &amp; Operational'!C$4)</f>
        <v>990.88406839622633</v>
      </c>
      <c r="D8" s="68">
        <f>+D5/('Financial &amp; Operational'!D$4)</f>
        <v>893.2981030150753</v>
      </c>
      <c r="E8" s="68">
        <f>+E5/('Financial &amp; Operational'!E$4)</f>
        <v>829.50643925233646</v>
      </c>
      <c r="F8" s="68">
        <f>+F5/('Financial &amp; Operational'!F$4)</f>
        <v>650.33104802174569</v>
      </c>
      <c r="G8" s="68">
        <f>+G5/('Financial &amp; Operational'!G$4)</f>
        <v>500.61892424669105</v>
      </c>
      <c r="H8" s="68">
        <f>+H5/('Financial &amp; Operational'!H$4)</f>
        <v>631.92513626670745</v>
      </c>
    </row>
    <row r="9" spans="1:9" x14ac:dyDescent="0.4">
      <c r="A9" s="8" t="s">
        <v>9</v>
      </c>
      <c r="B9" s="8" t="s">
        <v>42</v>
      </c>
      <c r="C9" s="126">
        <v>0.314</v>
      </c>
      <c r="D9" s="126">
        <v>0.245</v>
      </c>
      <c r="E9" s="127">
        <v>0.309</v>
      </c>
      <c r="F9" s="127">
        <v>0.28499999999999998</v>
      </c>
      <c r="G9" s="127">
        <v>0.23400000000000001</v>
      </c>
      <c r="H9" s="127">
        <v>0.27900000000000003</v>
      </c>
    </row>
    <row r="10" spans="1:9" x14ac:dyDescent="0.4">
      <c r="A10" s="1" t="s">
        <v>10</v>
      </c>
      <c r="B10" s="1" t="s">
        <v>8</v>
      </c>
      <c r="C10" s="4">
        <v>-81847.64</v>
      </c>
      <c r="D10" s="4">
        <v>-223200</v>
      </c>
      <c r="E10" s="4">
        <v>-223261</v>
      </c>
      <c r="F10" s="4">
        <v>-223261</v>
      </c>
      <c r="G10" s="4">
        <v>-223222</v>
      </c>
      <c r="H10" s="4">
        <v>-238111.4611986641</v>
      </c>
    </row>
    <row r="11" spans="1:9" ht="5.5" customHeight="1" x14ac:dyDescent="0.4">
      <c r="C11" s="4"/>
      <c r="D11" s="4"/>
      <c r="E11" s="4"/>
      <c r="F11" s="4"/>
      <c r="G11" s="4"/>
      <c r="H11" s="4"/>
    </row>
    <row r="12" spans="1:9" x14ac:dyDescent="0.4">
      <c r="A12" s="168" t="s">
        <v>224</v>
      </c>
      <c r="B12" s="57"/>
      <c r="C12" s="57"/>
      <c r="D12" s="169"/>
      <c r="E12" s="170"/>
      <c r="F12" s="170"/>
      <c r="G12" s="170"/>
      <c r="H12" s="170"/>
    </row>
    <row r="13" spans="1:9" x14ac:dyDescent="0.4">
      <c r="A13" s="104"/>
      <c r="E13" s="4"/>
      <c r="F13" s="4"/>
      <c r="G13" s="4"/>
      <c r="H13" s="4"/>
    </row>
    <row r="14" spans="1:9" s="45" customFormat="1" x14ac:dyDescent="0.4">
      <c r="A14" s="109" t="s">
        <v>181</v>
      </c>
      <c r="B14" s="109"/>
      <c r="C14" s="109"/>
      <c r="D14" s="109"/>
      <c r="E14" s="109"/>
      <c r="F14" s="109"/>
      <c r="G14" s="109"/>
      <c r="H14" s="109"/>
    </row>
    <row r="15" spans="1:9" s="2" customFormat="1" x14ac:dyDescent="0.4">
      <c r="A15" s="115" t="s">
        <v>159</v>
      </c>
      <c r="B15" s="115" t="s">
        <v>0</v>
      </c>
      <c r="C15" s="116">
        <f t="shared" ref="C15:D15" si="1">+C16+C17</f>
        <v>1215099.24</v>
      </c>
      <c r="D15" s="116">
        <f t="shared" si="1"/>
        <v>1091543.8500000001</v>
      </c>
      <c r="E15" s="116">
        <f>+E16+E17</f>
        <v>1106401.52</v>
      </c>
      <c r="F15" s="116">
        <f>+F16+F17</f>
        <v>966058.54570000002</v>
      </c>
      <c r="G15" s="116">
        <f>+G16+G17</f>
        <v>1117620.4959999998</v>
      </c>
      <c r="H15" s="116">
        <f>+H16+H17</f>
        <v>1198710.7</v>
      </c>
    </row>
    <row r="16" spans="1:9" x14ac:dyDescent="0.4">
      <c r="A16" s="32" t="s">
        <v>1</v>
      </c>
      <c r="B16" s="30" t="s">
        <v>0</v>
      </c>
      <c r="C16" s="31">
        <v>1207977.24</v>
      </c>
      <c r="D16" s="31">
        <v>1082698.8500000001</v>
      </c>
      <c r="E16" s="31">
        <v>1094800.32</v>
      </c>
      <c r="F16" s="31">
        <v>955989.92</v>
      </c>
      <c r="G16" s="31">
        <v>1108522.6499999999</v>
      </c>
      <c r="H16" s="31">
        <v>1182234</v>
      </c>
    </row>
    <row r="17" spans="1:13" x14ac:dyDescent="0.4">
      <c r="A17" s="32" t="s">
        <v>2</v>
      </c>
      <c r="B17" s="30" t="s">
        <v>0</v>
      </c>
      <c r="C17" s="31">
        <v>7122</v>
      </c>
      <c r="D17" s="31">
        <v>8845</v>
      </c>
      <c r="E17" s="31">
        <v>11601.199999999999</v>
      </c>
      <c r="F17" s="31">
        <v>10068.625700000001</v>
      </c>
      <c r="G17" s="31">
        <v>9097.8459999999995</v>
      </c>
      <c r="H17" s="31">
        <v>16476.7</v>
      </c>
    </row>
    <row r="18" spans="1:13" x14ac:dyDescent="0.4">
      <c r="A18" s="32"/>
      <c r="B18" s="32"/>
      <c r="C18" s="30"/>
      <c r="D18" s="30"/>
      <c r="E18" s="30"/>
      <c r="F18" s="30"/>
      <c r="G18" s="30"/>
      <c r="H18" s="30"/>
    </row>
    <row r="19" spans="1:13" x14ac:dyDescent="0.4">
      <c r="A19" s="178" t="s">
        <v>187</v>
      </c>
      <c r="B19" s="115" t="s">
        <v>0</v>
      </c>
      <c r="C19" s="116">
        <v>860089</v>
      </c>
      <c r="D19" s="116">
        <v>737871.49799999991</v>
      </c>
      <c r="E19" s="116">
        <v>756250.46900000004</v>
      </c>
      <c r="F19" s="116">
        <v>632795.55000000005</v>
      </c>
      <c r="G19" s="116">
        <v>721263.54</v>
      </c>
      <c r="H19" s="116">
        <v>781413.81</v>
      </c>
      <c r="L19" s="73"/>
      <c r="M19" s="3"/>
    </row>
    <row r="20" spans="1:13" x14ac:dyDescent="0.4">
      <c r="A20" s="52"/>
      <c r="B20" s="30"/>
      <c r="C20" s="30"/>
      <c r="D20" s="30"/>
      <c r="E20" s="30"/>
      <c r="F20" s="30"/>
      <c r="G20" s="30"/>
      <c r="H20" s="30"/>
    </row>
    <row r="21" spans="1:13" x14ac:dyDescent="0.4">
      <c r="A21" s="30"/>
      <c r="B21" s="30"/>
      <c r="C21" s="30"/>
      <c r="D21" s="30"/>
      <c r="E21" s="30"/>
      <c r="F21" s="30"/>
      <c r="G21" s="30"/>
      <c r="H21" s="30"/>
    </row>
    <row r="22" spans="1:13" s="2" customFormat="1" ht="16" x14ac:dyDescent="0.4">
      <c r="A22" s="115" t="s">
        <v>220</v>
      </c>
      <c r="B22" s="115" t="s">
        <v>32</v>
      </c>
      <c r="C22" s="116">
        <v>30616031.829999998</v>
      </c>
      <c r="D22" s="116">
        <v>27171881.057920001</v>
      </c>
      <c r="E22" s="116">
        <v>27222777.28012412</v>
      </c>
      <c r="F22" s="116">
        <v>22123573.20835669</v>
      </c>
      <c r="G22" s="116">
        <v>28546430.634507932</v>
      </c>
      <c r="H22" s="116">
        <v>28935376.936394405</v>
      </c>
    </row>
    <row r="23" spans="1:13" x14ac:dyDescent="0.4">
      <c r="A23" s="30" t="s">
        <v>5</v>
      </c>
      <c r="B23" s="30" t="s">
        <v>32</v>
      </c>
      <c r="C23" s="31">
        <v>28116238</v>
      </c>
      <c r="D23" s="31">
        <v>24369189</v>
      </c>
      <c r="E23" s="31">
        <v>24292795.109999999</v>
      </c>
      <c r="F23" s="31">
        <v>19352680.600000001</v>
      </c>
      <c r="G23" s="31">
        <v>25232687.799999997</v>
      </c>
      <c r="H23" s="31">
        <v>25298381.542400002</v>
      </c>
    </row>
    <row r="24" spans="1:13" s="6" customFormat="1" x14ac:dyDescent="0.4">
      <c r="A24" s="35" t="s">
        <v>5</v>
      </c>
      <c r="B24" s="35" t="s">
        <v>6</v>
      </c>
      <c r="C24" s="82">
        <f>+C23/C22</f>
        <v>0.91835016883048493</v>
      </c>
      <c r="D24" s="82">
        <f t="shared" ref="D24:E24" si="2">+D23/D22</f>
        <v>0.89685321925465011</v>
      </c>
      <c r="E24" s="82">
        <f t="shared" si="2"/>
        <v>0.89237019647281335</v>
      </c>
      <c r="F24" s="87">
        <f t="shared" ref="F24:H24" si="3">+F23/F22</f>
        <v>0.8747538391623807</v>
      </c>
      <c r="G24" s="87">
        <f t="shared" si="3"/>
        <v>0.8839174369316013</v>
      </c>
      <c r="H24" s="87">
        <f t="shared" si="3"/>
        <v>0.87430627214605749</v>
      </c>
    </row>
    <row r="25" spans="1:13" x14ac:dyDescent="0.4">
      <c r="A25" s="30"/>
      <c r="B25" s="30"/>
      <c r="C25" s="30"/>
      <c r="D25" s="30"/>
      <c r="E25" s="30"/>
      <c r="F25" s="30"/>
      <c r="G25" s="30"/>
      <c r="H25" s="30"/>
    </row>
    <row r="26" spans="1:13" s="6" customFormat="1" x14ac:dyDescent="0.4">
      <c r="A26" s="186" t="s">
        <v>7</v>
      </c>
      <c r="B26" s="186" t="s">
        <v>41</v>
      </c>
      <c r="C26" s="187">
        <v>11.5</v>
      </c>
      <c r="D26" s="187">
        <v>9.4</v>
      </c>
      <c r="E26" s="187">
        <v>9.5</v>
      </c>
      <c r="F26" s="187">
        <v>7.3</v>
      </c>
      <c r="G26" s="187">
        <v>9.4</v>
      </c>
      <c r="H26" s="187">
        <v>8.9</v>
      </c>
    </row>
    <row r="27" spans="1:13" s="6" customFormat="1" x14ac:dyDescent="0.4">
      <c r="C27" s="85"/>
      <c r="D27" s="85"/>
      <c r="E27" s="85"/>
      <c r="F27" s="85"/>
      <c r="G27" s="85"/>
      <c r="H27" s="85"/>
    </row>
    <row r="28" spans="1:13" x14ac:dyDescent="0.4">
      <c r="A28" s="115" t="s">
        <v>153</v>
      </c>
      <c r="B28" s="119"/>
      <c r="C28" s="119"/>
      <c r="D28" s="119"/>
      <c r="E28" s="119"/>
      <c r="F28" s="119"/>
      <c r="G28" s="119"/>
      <c r="H28" s="119"/>
    </row>
    <row r="29" spans="1:13" x14ac:dyDescent="0.4">
      <c r="A29" s="30" t="s">
        <v>188</v>
      </c>
      <c r="B29" s="30" t="s">
        <v>3</v>
      </c>
      <c r="C29" s="51" t="s">
        <v>120</v>
      </c>
      <c r="D29" s="31">
        <v>491756</v>
      </c>
      <c r="E29" s="31">
        <v>503501</v>
      </c>
      <c r="F29" s="31">
        <v>550796</v>
      </c>
      <c r="G29" s="31">
        <v>443111</v>
      </c>
      <c r="H29" s="31">
        <v>601426</v>
      </c>
    </row>
    <row r="30" spans="1:13" x14ac:dyDescent="0.4">
      <c r="A30" s="35" t="s">
        <v>122</v>
      </c>
      <c r="B30" s="35" t="s">
        <v>121</v>
      </c>
      <c r="C30" s="80" t="s">
        <v>120</v>
      </c>
      <c r="D30" s="81">
        <v>6.4</v>
      </c>
      <c r="E30" s="81">
        <v>7.3</v>
      </c>
      <c r="F30" s="81">
        <v>17.600000000000001</v>
      </c>
      <c r="G30" s="81">
        <v>18.96</v>
      </c>
      <c r="H30" s="167">
        <v>14.15</v>
      </c>
    </row>
    <row r="31" spans="1:13" x14ac:dyDescent="0.4">
      <c r="A31" s="53"/>
    </row>
    <row r="32" spans="1:13" ht="15.5" customHeight="1" x14ac:dyDescent="0.4">
      <c r="E32" s="4"/>
      <c r="F32" s="4"/>
      <c r="G32" s="4"/>
      <c r="H32" s="4"/>
    </row>
    <row r="33" spans="1:9" s="45" customFormat="1" x14ac:dyDescent="0.4">
      <c r="A33" s="109" t="s">
        <v>189</v>
      </c>
      <c r="B33" s="69"/>
      <c r="C33" s="69"/>
      <c r="D33" s="69"/>
      <c r="E33" s="69"/>
      <c r="F33" s="69"/>
      <c r="G33" s="69"/>
      <c r="H33" s="69"/>
    </row>
    <row r="34" spans="1:9" x14ac:dyDescent="0.4">
      <c r="E34" s="4"/>
      <c r="F34" s="4"/>
      <c r="G34" s="4"/>
      <c r="H34" s="4"/>
    </row>
    <row r="35" spans="1:9" ht="16" x14ac:dyDescent="0.4">
      <c r="A35" s="33" t="s">
        <v>221</v>
      </c>
      <c r="B35" s="33" t="s">
        <v>11</v>
      </c>
      <c r="C35" s="34">
        <v>45000</v>
      </c>
      <c r="D35" s="34">
        <v>55000</v>
      </c>
      <c r="E35" s="34">
        <v>55000</v>
      </c>
      <c r="F35" s="34">
        <v>68627.899999999994</v>
      </c>
      <c r="G35" s="34">
        <v>73051</v>
      </c>
      <c r="H35" s="34">
        <v>65349</v>
      </c>
    </row>
    <row r="36" spans="1:9" s="6" customFormat="1" ht="16" x14ac:dyDescent="0.4">
      <c r="A36" s="78" t="s">
        <v>222</v>
      </c>
      <c r="B36" s="78" t="s">
        <v>11</v>
      </c>
      <c r="C36" s="79">
        <v>98776</v>
      </c>
      <c r="D36" s="79">
        <v>96873</v>
      </c>
      <c r="E36" s="79">
        <v>88665</v>
      </c>
      <c r="F36" s="79">
        <v>84104.34</v>
      </c>
      <c r="G36" s="79">
        <v>84104.34</v>
      </c>
      <c r="H36" s="79">
        <v>80334.81</v>
      </c>
      <c r="I36" s="3"/>
    </row>
    <row r="37" spans="1:9" s="3" customFormat="1" x14ac:dyDescent="0.4"/>
    <row r="38" spans="1:9" s="45" customFormat="1" x14ac:dyDescent="0.4">
      <c r="A38" s="109" t="s">
        <v>190</v>
      </c>
      <c r="B38" s="69"/>
      <c r="C38" s="69"/>
      <c r="D38" s="69"/>
      <c r="E38" s="69"/>
      <c r="F38" s="69"/>
      <c r="G38" s="69"/>
      <c r="H38" s="69"/>
    </row>
    <row r="39" spans="1:9" x14ac:dyDescent="0.4"/>
    <row r="40" spans="1:9" s="2" customFormat="1" x14ac:dyDescent="0.4">
      <c r="A40" s="188" t="s">
        <v>207</v>
      </c>
      <c r="B40" s="188" t="s">
        <v>12</v>
      </c>
      <c r="C40" s="189">
        <v>342036852</v>
      </c>
      <c r="D40" s="189">
        <v>377721243.91000003</v>
      </c>
      <c r="E40" s="189">
        <v>438864352.83999997</v>
      </c>
      <c r="F40" s="189">
        <v>588743239.74000001</v>
      </c>
      <c r="G40" s="189">
        <v>510691779.18000001</v>
      </c>
      <c r="H40" s="189">
        <v>519972069.35908008</v>
      </c>
      <c r="I40" s="36"/>
    </row>
    <row r="41" spans="1:9" x14ac:dyDescent="0.4">
      <c r="A41" s="33" t="s">
        <v>162</v>
      </c>
      <c r="B41" s="33" t="s">
        <v>12</v>
      </c>
      <c r="C41" s="34"/>
      <c r="D41" s="34">
        <v>365117072</v>
      </c>
      <c r="E41" s="34">
        <v>426726485.39999998</v>
      </c>
      <c r="F41" s="34">
        <v>574759553.36000001</v>
      </c>
      <c r="G41" s="34">
        <v>495223485</v>
      </c>
      <c r="H41" s="34">
        <v>501874803.52999997</v>
      </c>
      <c r="I41" s="30"/>
    </row>
    <row r="42" spans="1:9" x14ac:dyDescent="0.4">
      <c r="A42" s="30" t="s">
        <v>163</v>
      </c>
      <c r="B42" s="30" t="s">
        <v>12</v>
      </c>
      <c r="C42" s="31"/>
      <c r="D42" s="31">
        <v>12604171.91</v>
      </c>
      <c r="E42" s="31">
        <v>12137867.439999998</v>
      </c>
      <c r="F42" s="31">
        <v>13983686.379999995</v>
      </c>
      <c r="G42" s="31">
        <v>15468294.18</v>
      </c>
      <c r="H42" s="31">
        <v>18097265.829999998</v>
      </c>
      <c r="I42" s="30"/>
    </row>
    <row r="43" spans="1:9" x14ac:dyDescent="0.4">
      <c r="A43" s="35" t="s">
        <v>164</v>
      </c>
      <c r="B43" s="35" t="s">
        <v>6</v>
      </c>
      <c r="C43" s="129"/>
      <c r="D43" s="82">
        <v>0.96660000000000001</v>
      </c>
      <c r="E43" s="82">
        <v>0.97230000000000005</v>
      </c>
      <c r="F43" s="82">
        <v>0.97619999999999996</v>
      </c>
      <c r="G43" s="82">
        <v>0.96970000000000001</v>
      </c>
      <c r="H43" s="82">
        <v>0.96519999999999995</v>
      </c>
      <c r="I43" s="30"/>
    </row>
    <row r="44" spans="1:9" ht="14.5" customHeight="1" x14ac:dyDescent="0.4"/>
    <row r="45" spans="1:9" s="6" customFormat="1" x14ac:dyDescent="0.4">
      <c r="A45" s="186" t="s">
        <v>127</v>
      </c>
      <c r="B45" s="186" t="s">
        <v>13</v>
      </c>
      <c r="C45" s="190">
        <v>127.92</v>
      </c>
      <c r="D45" s="190">
        <v>130.22999999999999</v>
      </c>
      <c r="E45" s="190">
        <v>152.75</v>
      </c>
      <c r="F45" s="190">
        <v>194.85</v>
      </c>
      <c r="G45" s="190">
        <v>167.96</v>
      </c>
      <c r="H45" s="190">
        <v>159</v>
      </c>
    </row>
    <row r="46" spans="1:9" x14ac:dyDescent="0.4">
      <c r="A46" s="50" t="s">
        <v>169</v>
      </c>
      <c r="B46" s="30"/>
    </row>
    <row r="47" spans="1:9" ht="14.5" customHeight="1" x14ac:dyDescent="0.4">
      <c r="A47" s="50"/>
      <c r="B47" s="30"/>
    </row>
    <row r="48" spans="1:9" s="45" customFormat="1" x14ac:dyDescent="0.4">
      <c r="A48" s="109" t="s">
        <v>134</v>
      </c>
      <c r="B48" s="69"/>
      <c r="C48" s="69"/>
      <c r="D48" s="69"/>
      <c r="E48" s="69"/>
      <c r="F48" s="69"/>
      <c r="G48" s="69"/>
      <c r="H48" s="69"/>
    </row>
    <row r="49" spans="1:9" s="45" customFormat="1" x14ac:dyDescent="0.4"/>
    <row r="50" spans="1:9" s="45" customFormat="1" x14ac:dyDescent="0.4">
      <c r="A50" s="115" t="s">
        <v>154</v>
      </c>
      <c r="B50" s="115" t="s">
        <v>98</v>
      </c>
      <c r="C50" s="116">
        <f>+C52+C56</f>
        <v>43428.99</v>
      </c>
      <c r="D50" s="116">
        <f t="shared" ref="D50:F50" si="4">+D52+D56</f>
        <v>25107.769999999997</v>
      </c>
      <c r="E50" s="116">
        <f t="shared" si="4"/>
        <v>22012.86</v>
      </c>
      <c r="F50" s="116">
        <f t="shared" si="4"/>
        <v>18922.2</v>
      </c>
      <c r="G50" s="116">
        <f t="shared" ref="G50:H50" si="5">+G52+G56</f>
        <v>24671.119999999999</v>
      </c>
      <c r="H50" s="116">
        <f t="shared" si="5"/>
        <v>23818.689304</v>
      </c>
    </row>
    <row r="51" spans="1:9" x14ac:dyDescent="0.4">
      <c r="A51" s="50"/>
      <c r="B51" s="30"/>
    </row>
    <row r="52" spans="1:9" s="2" customFormat="1" x14ac:dyDescent="0.4">
      <c r="A52" s="98" t="s">
        <v>135</v>
      </c>
      <c r="B52" s="98" t="s">
        <v>98</v>
      </c>
      <c r="C52" s="99">
        <f>+SUM(C53:C54)</f>
        <v>36910.339999999997</v>
      </c>
      <c r="D52" s="99">
        <f t="shared" ref="D52:F52" si="6">+SUM(D53:D54)</f>
        <v>20916.46</v>
      </c>
      <c r="E52" s="99">
        <f t="shared" si="6"/>
        <v>15389.46</v>
      </c>
      <c r="F52" s="99">
        <f t="shared" si="6"/>
        <v>12551.78</v>
      </c>
      <c r="G52" s="99">
        <f t="shared" ref="G52:H52" si="7">+SUM(G53:G54)</f>
        <v>11835.81</v>
      </c>
      <c r="H52" s="99">
        <f t="shared" si="7"/>
        <v>22182.733068999998</v>
      </c>
      <c r="I52" s="36"/>
    </row>
    <row r="53" spans="1:9" x14ac:dyDescent="0.4">
      <c r="A53" s="30" t="s">
        <v>136</v>
      </c>
      <c r="B53" s="30" t="s">
        <v>98</v>
      </c>
      <c r="C53" s="4">
        <v>356.31</v>
      </c>
      <c r="D53" s="4">
        <v>219.82</v>
      </c>
      <c r="E53" s="4">
        <v>357.9</v>
      </c>
      <c r="F53" s="4">
        <v>437.29</v>
      </c>
      <c r="G53" s="4">
        <v>390.81</v>
      </c>
      <c r="H53" s="4">
        <v>361.05806899999999</v>
      </c>
    </row>
    <row r="54" spans="1:9" x14ac:dyDescent="0.4">
      <c r="A54" s="35" t="s">
        <v>137</v>
      </c>
      <c r="B54" s="35" t="s">
        <v>98</v>
      </c>
      <c r="C54" s="100">
        <v>36554.03</v>
      </c>
      <c r="D54" s="100">
        <v>20696.64</v>
      </c>
      <c r="E54" s="100">
        <v>15031.56</v>
      </c>
      <c r="F54" s="100">
        <v>12114.49</v>
      </c>
      <c r="G54" s="100">
        <v>11445</v>
      </c>
      <c r="H54" s="100">
        <v>21821.674999999999</v>
      </c>
    </row>
    <row r="55" spans="1:9" x14ac:dyDescent="0.4">
      <c r="A55" s="30"/>
      <c r="B55" s="30"/>
    </row>
    <row r="56" spans="1:9" s="2" customFormat="1" x14ac:dyDescent="0.4">
      <c r="A56" s="98" t="s">
        <v>138</v>
      </c>
      <c r="B56" s="98" t="s">
        <v>98</v>
      </c>
      <c r="C56" s="99">
        <f>+SUM(C57:C58)</f>
        <v>6518.6500000000005</v>
      </c>
      <c r="D56" s="99">
        <f t="shared" ref="D56" si="8">+SUM(D57:D58)</f>
        <v>4191.3099999999995</v>
      </c>
      <c r="E56" s="99">
        <f t="shared" ref="E56" si="9">+SUM(E57:E58)</f>
        <v>6623.4000000000005</v>
      </c>
      <c r="F56" s="99">
        <f t="shared" ref="F56:H56" si="10">+SUM(F57:F58)</f>
        <v>6370.42</v>
      </c>
      <c r="G56" s="99">
        <f t="shared" si="10"/>
        <v>12835.31</v>
      </c>
      <c r="H56" s="99">
        <f t="shared" si="10"/>
        <v>1635.9562349999997</v>
      </c>
      <c r="I56" s="36"/>
    </row>
    <row r="57" spans="1:9" x14ac:dyDescent="0.4">
      <c r="A57" s="30" t="s">
        <v>136</v>
      </c>
      <c r="B57" s="30" t="s">
        <v>98</v>
      </c>
      <c r="C57" s="4">
        <v>422.56</v>
      </c>
      <c r="D57" s="4">
        <v>251.67</v>
      </c>
      <c r="E57" s="4">
        <v>318.88</v>
      </c>
      <c r="F57" s="4">
        <v>509.13</v>
      </c>
      <c r="G57" s="4">
        <v>445.31</v>
      </c>
      <c r="H57" s="4">
        <v>799.83613499999979</v>
      </c>
    </row>
    <row r="58" spans="1:9" x14ac:dyDescent="0.4">
      <c r="A58" s="35" t="s">
        <v>137</v>
      </c>
      <c r="B58" s="35" t="s">
        <v>98</v>
      </c>
      <c r="C58" s="100">
        <v>6096.09</v>
      </c>
      <c r="D58" s="100">
        <v>3939.64</v>
      </c>
      <c r="E58" s="100">
        <v>6304.52</v>
      </c>
      <c r="F58" s="100">
        <v>5861.29</v>
      </c>
      <c r="G58" s="100">
        <v>12390</v>
      </c>
      <c r="H58" s="100">
        <v>836.12009999999998</v>
      </c>
    </row>
    <row r="59" spans="1:9" x14ac:dyDescent="0.4">
      <c r="A59" s="30"/>
      <c r="B59" s="30"/>
      <c r="C59" s="4"/>
      <c r="D59" s="4"/>
      <c r="E59" s="4"/>
      <c r="F59" s="4"/>
      <c r="G59" s="4"/>
      <c r="H59" s="4"/>
    </row>
    <row r="60" spans="1:9" x14ac:dyDescent="0.4">
      <c r="B60" s="30"/>
      <c r="C60" s="4"/>
      <c r="D60" s="4"/>
      <c r="E60" s="4"/>
      <c r="F60" s="4"/>
      <c r="G60" s="4"/>
      <c r="H60" s="4"/>
    </row>
    <row r="61" spans="1:9" ht="32.5" customHeight="1" x14ac:dyDescent="0.4">
      <c r="A61" s="197" t="s">
        <v>191</v>
      </c>
      <c r="B61" s="197"/>
      <c r="C61" s="197"/>
      <c r="D61" s="197"/>
      <c r="E61" s="197"/>
      <c r="F61" s="197"/>
      <c r="G61" s="197"/>
      <c r="H61" s="165"/>
    </row>
    <row r="62" spans="1:9" ht="19" customHeight="1" x14ac:dyDescent="0.4">
      <c r="A62" s="197" t="s">
        <v>218</v>
      </c>
      <c r="B62" s="197"/>
      <c r="C62" s="197"/>
      <c r="D62" s="197"/>
      <c r="E62" s="197"/>
      <c r="F62" s="197"/>
      <c r="G62" s="197"/>
      <c r="H62" s="165"/>
    </row>
    <row r="63" spans="1:9" x14ac:dyDescent="0.4">
      <c r="A63" s="197" t="s">
        <v>219</v>
      </c>
      <c r="B63" s="197"/>
      <c r="C63" s="197"/>
      <c r="D63" s="197"/>
      <c r="E63" s="197"/>
      <c r="F63" s="197"/>
      <c r="G63" s="197"/>
    </row>
    <row r="64" spans="1:9" x14ac:dyDescent="0.4">
      <c r="A64" s="197"/>
      <c r="B64" s="197"/>
      <c r="C64" s="197"/>
      <c r="D64" s="197"/>
      <c r="E64" s="197"/>
      <c r="F64" s="197"/>
      <c r="G64" s="197"/>
    </row>
    <row r="65" x14ac:dyDescent="0.4"/>
  </sheetData>
  <mergeCells count="4">
    <mergeCell ref="A61:G61"/>
    <mergeCell ref="A62:G62"/>
    <mergeCell ref="A64:G64"/>
    <mergeCell ref="A63:G63"/>
  </mergeCells>
  <pageMargins left="0.7" right="0.7" top="0.75" bottom="0.75" header="0.3" footer="0.3"/>
  <pageSetup paperSize="9" scale="5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26525-575B-498D-AB98-3061FD4112C2}">
  <dimension ref="A1:I57"/>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35"/>
  <cols>
    <col min="1" max="1" width="54.90625" style="9" customWidth="1"/>
    <col min="2" max="2" width="27.26953125" style="10" customWidth="1"/>
    <col min="3" max="8" width="14.1796875" style="9" customWidth="1"/>
    <col min="9" max="9" width="3.54296875" style="9" customWidth="1"/>
    <col min="10" max="16384" width="8.7265625" style="9" hidden="1"/>
  </cols>
  <sheetData>
    <row r="1" spans="1:9" ht="18.5" x14ac:dyDescent="0.5">
      <c r="A1" s="153" t="s">
        <v>175</v>
      </c>
      <c r="B1" s="152"/>
      <c r="C1" s="152"/>
      <c r="D1" s="152"/>
      <c r="E1" s="152"/>
      <c r="F1" s="152"/>
      <c r="G1" s="152"/>
      <c r="H1" s="152"/>
      <c r="I1" s="1"/>
    </row>
    <row r="2" spans="1:9" x14ac:dyDescent="0.35">
      <c r="A2" s="37" t="s">
        <v>99</v>
      </c>
      <c r="B2" s="38" t="s">
        <v>100</v>
      </c>
      <c r="C2" s="37">
        <v>2019</v>
      </c>
      <c r="D2" s="37">
        <v>2020</v>
      </c>
      <c r="E2" s="37">
        <v>2021</v>
      </c>
      <c r="F2" s="37">
        <v>2022</v>
      </c>
      <c r="G2" s="37">
        <v>2023</v>
      </c>
      <c r="H2" s="37">
        <v>2024</v>
      </c>
    </row>
    <row r="3" spans="1:9" s="12" customFormat="1" x14ac:dyDescent="0.35">
      <c r="A3" s="110" t="s">
        <v>14</v>
      </c>
      <c r="B3" s="71"/>
      <c r="C3" s="70"/>
      <c r="D3" s="70"/>
      <c r="E3" s="70"/>
      <c r="F3" s="70"/>
      <c r="G3" s="70"/>
      <c r="H3" s="70"/>
    </row>
    <row r="4" spans="1:9" s="12" customFormat="1" x14ac:dyDescent="0.35">
      <c r="A4" s="111"/>
      <c r="B4" s="112"/>
      <c r="C4" s="111"/>
      <c r="D4" s="111"/>
      <c r="E4" s="111"/>
      <c r="F4" s="111"/>
      <c r="G4" s="111"/>
      <c r="H4" s="171"/>
    </row>
    <row r="5" spans="1:9" s="11" customFormat="1" ht="16" x14ac:dyDescent="0.35">
      <c r="A5" s="120" t="s">
        <v>155</v>
      </c>
      <c r="B5" s="121" t="s">
        <v>3</v>
      </c>
      <c r="C5" s="191">
        <f t="shared" ref="C5" si="0">+C12+C13+C14</f>
        <v>8132</v>
      </c>
      <c r="D5" s="191">
        <f>+D7+D8</f>
        <v>8634</v>
      </c>
      <c r="E5" s="191">
        <f t="shared" ref="E5:F5" si="1">+E7+E8</f>
        <v>8978</v>
      </c>
      <c r="F5" s="191">
        <f t="shared" si="1"/>
        <v>9651</v>
      </c>
      <c r="G5" s="191">
        <f t="shared" ref="G5:H5" si="2">+G7+G8</f>
        <v>9668</v>
      </c>
      <c r="H5" s="191">
        <f t="shared" si="2"/>
        <v>10187</v>
      </c>
    </row>
    <row r="6" spans="1:9" x14ac:dyDescent="0.35">
      <c r="A6" s="13" t="s">
        <v>15</v>
      </c>
      <c r="B6" s="14"/>
      <c r="C6" s="125"/>
      <c r="D6" s="125"/>
      <c r="E6" s="125"/>
      <c r="F6" s="125"/>
      <c r="G6" s="125"/>
      <c r="H6" s="125"/>
    </row>
    <row r="7" spans="1:9" x14ac:dyDescent="0.35">
      <c r="A7" s="15" t="s">
        <v>16</v>
      </c>
      <c r="B7" s="10" t="s">
        <v>3</v>
      </c>
      <c r="C7" s="105">
        <v>1052</v>
      </c>
      <c r="D7" s="105">
        <v>1180</v>
      </c>
      <c r="E7" s="105">
        <v>1394</v>
      </c>
      <c r="F7" s="105">
        <v>1534</v>
      </c>
      <c r="G7" s="105">
        <v>1620</v>
      </c>
      <c r="H7" s="105">
        <v>1793</v>
      </c>
    </row>
    <row r="8" spans="1:9" x14ac:dyDescent="0.35">
      <c r="A8" s="15" t="s">
        <v>17</v>
      </c>
      <c r="B8" s="10" t="s">
        <v>3</v>
      </c>
      <c r="C8" s="105">
        <v>7080</v>
      </c>
      <c r="D8" s="105">
        <v>7454</v>
      </c>
      <c r="E8" s="105">
        <v>7584</v>
      </c>
      <c r="F8" s="105">
        <v>8117</v>
      </c>
      <c r="G8" s="105">
        <v>8048</v>
      </c>
      <c r="H8" s="105">
        <v>8394</v>
      </c>
    </row>
    <row r="9" spans="1:9" x14ac:dyDescent="0.35">
      <c r="A9" s="23" t="s">
        <v>16</v>
      </c>
      <c r="B9" s="24" t="s">
        <v>6</v>
      </c>
      <c r="C9" s="88">
        <f t="shared" ref="C9:E9" si="3">+C7/C5</f>
        <v>0.12936546974913921</v>
      </c>
      <c r="D9" s="48">
        <f t="shared" si="3"/>
        <v>0.13666898309010886</v>
      </c>
      <c r="E9" s="48">
        <f t="shared" si="3"/>
        <v>0.1552684339496547</v>
      </c>
      <c r="F9" s="88">
        <f t="shared" ref="F9:G9" si="4">+F7/F5</f>
        <v>0.15894725935136256</v>
      </c>
      <c r="G9" s="88">
        <f t="shared" si="4"/>
        <v>0.16756309474555234</v>
      </c>
      <c r="H9" s="88">
        <f t="shared" ref="H9" si="5">+H7/H5</f>
        <v>0.17600863846078335</v>
      </c>
    </row>
    <row r="10" spans="1:9" x14ac:dyDescent="0.35">
      <c r="A10" s="18" t="s">
        <v>17</v>
      </c>
      <c r="B10" s="19" t="s">
        <v>6</v>
      </c>
      <c r="C10" s="89">
        <f t="shared" ref="C10:E10" si="6">+C8/C5</f>
        <v>0.87063453025086079</v>
      </c>
      <c r="D10" s="20">
        <f t="shared" si="6"/>
        <v>0.86333101690989111</v>
      </c>
      <c r="E10" s="20">
        <f t="shared" si="6"/>
        <v>0.84473156605034527</v>
      </c>
      <c r="F10" s="89">
        <f t="shared" ref="F10:G10" si="7">+F8/F5</f>
        <v>0.84105274064863744</v>
      </c>
      <c r="G10" s="89">
        <f t="shared" si="7"/>
        <v>0.83243690525444769</v>
      </c>
      <c r="H10" s="89">
        <f t="shared" ref="H10" si="8">+H8/H5</f>
        <v>0.82399136153921659</v>
      </c>
    </row>
    <row r="11" spans="1:9" ht="13.5" customHeight="1" x14ac:dyDescent="0.35">
      <c r="A11" s="16" t="s">
        <v>18</v>
      </c>
      <c r="B11" s="14"/>
      <c r="C11" s="13"/>
      <c r="D11" s="13"/>
      <c r="E11" s="13"/>
      <c r="F11" s="13"/>
      <c r="G11" s="13"/>
      <c r="H11" s="13"/>
    </row>
    <row r="12" spans="1:9" ht="13.5" customHeight="1" x14ac:dyDescent="0.35">
      <c r="A12" s="15" t="s">
        <v>19</v>
      </c>
      <c r="B12" s="10" t="s">
        <v>3</v>
      </c>
      <c r="C12" s="105">
        <v>1795</v>
      </c>
      <c r="D12" s="105">
        <v>1998</v>
      </c>
      <c r="E12" s="105">
        <v>2363</v>
      </c>
      <c r="F12" s="105">
        <v>2586</v>
      </c>
      <c r="G12" s="105">
        <v>2576</v>
      </c>
      <c r="H12" s="105">
        <v>2993</v>
      </c>
    </row>
    <row r="13" spans="1:9" ht="13.5" customHeight="1" x14ac:dyDescent="0.35">
      <c r="A13" s="15" t="s">
        <v>20</v>
      </c>
      <c r="B13" s="10" t="s">
        <v>3</v>
      </c>
      <c r="C13" s="105">
        <v>16</v>
      </c>
      <c r="D13" s="105">
        <v>15</v>
      </c>
      <c r="E13" s="105">
        <v>22</v>
      </c>
      <c r="F13" s="105">
        <v>151</v>
      </c>
      <c r="G13" s="105">
        <v>168</v>
      </c>
      <c r="H13" s="105">
        <v>181</v>
      </c>
    </row>
    <row r="14" spans="1:9" ht="13.5" customHeight="1" x14ac:dyDescent="0.35">
      <c r="A14" s="15" t="s">
        <v>1</v>
      </c>
      <c r="B14" s="10" t="s">
        <v>3</v>
      </c>
      <c r="C14" s="105">
        <v>6321</v>
      </c>
      <c r="D14" s="105">
        <v>6621</v>
      </c>
      <c r="E14" s="105">
        <v>6593</v>
      </c>
      <c r="F14" s="105">
        <v>6914</v>
      </c>
      <c r="G14" s="105">
        <v>6924</v>
      </c>
      <c r="H14" s="105">
        <v>7013</v>
      </c>
    </row>
    <row r="15" spans="1:9" x14ac:dyDescent="0.35">
      <c r="A15" s="23" t="s">
        <v>19</v>
      </c>
      <c r="B15" s="24" t="s">
        <v>6</v>
      </c>
      <c r="C15" s="88">
        <f t="shared" ref="C15:E15" si="9">+C12/C$5</f>
        <v>0.22073290703394</v>
      </c>
      <c r="D15" s="48">
        <f t="shared" si="9"/>
        <v>0.231410701876303</v>
      </c>
      <c r="E15" s="48">
        <f t="shared" si="9"/>
        <v>0.26319893071953665</v>
      </c>
      <c r="F15" s="88">
        <f t="shared" ref="F15:G15" si="10">+F12/F$5</f>
        <v>0.26795150761579112</v>
      </c>
      <c r="G15" s="88">
        <f t="shared" si="10"/>
        <v>0.26644600744724867</v>
      </c>
      <c r="H15" s="88">
        <f t="shared" ref="H15" si="11">+H12/H$5</f>
        <v>0.29380583096102875</v>
      </c>
    </row>
    <row r="16" spans="1:9" x14ac:dyDescent="0.35">
      <c r="A16" s="15" t="s">
        <v>20</v>
      </c>
      <c r="B16" s="10" t="s">
        <v>6</v>
      </c>
      <c r="C16" s="90">
        <f t="shared" ref="C16:E16" si="12">+C13/C$5</f>
        <v>1.9675356615838661E-3</v>
      </c>
      <c r="D16" s="17">
        <f t="shared" si="12"/>
        <v>1.7373175816539264E-3</v>
      </c>
      <c r="E16" s="17">
        <f t="shared" si="12"/>
        <v>2.4504343951882381E-3</v>
      </c>
      <c r="F16" s="90">
        <f t="shared" ref="F16:G16" si="13">+F13/F$5</f>
        <v>1.564604704175733E-2</v>
      </c>
      <c r="G16" s="90">
        <f t="shared" si="13"/>
        <v>1.737691352916839E-2</v>
      </c>
      <c r="H16" s="90">
        <f t="shared" ref="H16" si="14">+H13/H$5</f>
        <v>1.7767743202120351E-2</v>
      </c>
    </row>
    <row r="17" spans="1:8" x14ac:dyDescent="0.35">
      <c r="A17" s="18" t="s">
        <v>1</v>
      </c>
      <c r="B17" s="19" t="s">
        <v>6</v>
      </c>
      <c r="C17" s="89">
        <f t="shared" ref="C17:E17" si="15">+C14/C$5</f>
        <v>0.7772995573044762</v>
      </c>
      <c r="D17" s="20">
        <f t="shared" si="15"/>
        <v>0.76685198054204307</v>
      </c>
      <c r="E17" s="20">
        <f t="shared" si="15"/>
        <v>0.73435063488527508</v>
      </c>
      <c r="F17" s="89">
        <f t="shared" ref="F17:G17" si="16">+F14/F$5</f>
        <v>0.71640244534245157</v>
      </c>
      <c r="G17" s="89">
        <f t="shared" si="16"/>
        <v>0.71617707902358296</v>
      </c>
      <c r="H17" s="89">
        <f t="shared" ref="H17" si="17">+H14/H$5</f>
        <v>0.68842642583685087</v>
      </c>
    </row>
    <row r="18" spans="1:8" x14ac:dyDescent="0.35">
      <c r="A18" s="16" t="s">
        <v>21</v>
      </c>
      <c r="B18" s="14"/>
      <c r="C18" s="13"/>
      <c r="D18" s="13"/>
      <c r="E18" s="13"/>
      <c r="F18" s="13"/>
      <c r="G18" s="13"/>
      <c r="H18" s="13"/>
    </row>
    <row r="19" spans="1:8" x14ac:dyDescent="0.35">
      <c r="A19" s="23" t="s">
        <v>22</v>
      </c>
      <c r="B19" s="24" t="s">
        <v>3</v>
      </c>
      <c r="C19" s="192">
        <v>7914</v>
      </c>
      <c r="D19" s="192">
        <v>8273</v>
      </c>
      <c r="E19" s="192">
        <v>8425</v>
      </c>
      <c r="F19" s="192">
        <v>9063</v>
      </c>
      <c r="G19" s="192">
        <v>9122</v>
      </c>
      <c r="H19" s="192">
        <v>9537</v>
      </c>
    </row>
    <row r="20" spans="1:8" x14ac:dyDescent="0.35">
      <c r="A20" s="18" t="s">
        <v>23</v>
      </c>
      <c r="B20" s="19" t="s">
        <v>3</v>
      </c>
      <c r="C20" s="193">
        <v>218</v>
      </c>
      <c r="D20" s="193">
        <v>361</v>
      </c>
      <c r="E20" s="193">
        <v>553</v>
      </c>
      <c r="F20" s="193">
        <v>588</v>
      </c>
      <c r="G20" s="193">
        <v>546</v>
      </c>
      <c r="H20" s="193">
        <v>650</v>
      </c>
    </row>
    <row r="21" spans="1:8" x14ac:dyDescent="0.35">
      <c r="A21" s="15" t="s">
        <v>22</v>
      </c>
      <c r="B21" s="10" t="s">
        <v>6</v>
      </c>
      <c r="C21" s="91">
        <f>+C19/C$5</f>
        <v>0.97319232661091981</v>
      </c>
      <c r="D21" s="22">
        <f t="shared" ref="D21:E21" si="18">+D19/D$5</f>
        <v>0.95818855686819548</v>
      </c>
      <c r="E21" s="22">
        <f t="shared" si="18"/>
        <v>0.93840498997549571</v>
      </c>
      <c r="F21" s="91">
        <f t="shared" ref="F21:G21" si="19">+F19/F$5</f>
        <v>0.93907367112216356</v>
      </c>
      <c r="G21" s="91">
        <f t="shared" si="19"/>
        <v>0.94352503103020269</v>
      </c>
      <c r="H21" s="91">
        <f t="shared" ref="H21" si="20">+H19/H$5</f>
        <v>0.93619318739570045</v>
      </c>
    </row>
    <row r="22" spans="1:8" x14ac:dyDescent="0.35">
      <c r="A22" s="18" t="s">
        <v>23</v>
      </c>
      <c r="B22" s="19" t="s">
        <v>6</v>
      </c>
      <c r="C22" s="92">
        <f>+C20/C$5</f>
        <v>2.6807673389080178E-2</v>
      </c>
      <c r="D22" s="75">
        <f t="shared" ref="D22:E22" si="21">+D20/D$5</f>
        <v>4.1811443131804495E-2</v>
      </c>
      <c r="E22" s="75">
        <f t="shared" si="21"/>
        <v>6.1595010024504342E-2</v>
      </c>
      <c r="F22" s="92">
        <f t="shared" ref="F22:G22" si="22">+F20/F$5</f>
        <v>6.0926328877836493E-2</v>
      </c>
      <c r="G22" s="92">
        <f t="shared" si="22"/>
        <v>5.6474968969797271E-2</v>
      </c>
      <c r="H22" s="92">
        <f t="shared" ref="H22" si="23">+H20/H$5</f>
        <v>6.3806812604299601E-2</v>
      </c>
    </row>
    <row r="23" spans="1:8" x14ac:dyDescent="0.35">
      <c r="A23" s="15"/>
      <c r="C23" s="94"/>
      <c r="D23" s="95"/>
      <c r="E23" s="95"/>
      <c r="F23" s="94"/>
      <c r="G23" s="94"/>
      <c r="H23" s="94"/>
    </row>
    <row r="24" spans="1:8" s="1" customFormat="1" x14ac:dyDescent="0.4">
      <c r="A24" s="168" t="s">
        <v>225</v>
      </c>
      <c r="B24" s="57"/>
      <c r="C24" s="57"/>
      <c r="D24" s="57"/>
      <c r="E24" s="128"/>
      <c r="F24" s="128"/>
      <c r="G24" s="46"/>
      <c r="H24" s="170"/>
    </row>
    <row r="25" spans="1:8" x14ac:dyDescent="0.35"/>
    <row r="26" spans="1:8" s="12" customFormat="1" x14ac:dyDescent="0.35">
      <c r="A26" s="110" t="s">
        <v>24</v>
      </c>
      <c r="B26" s="71"/>
      <c r="C26" s="70"/>
      <c r="D26" s="70"/>
      <c r="E26" s="70"/>
      <c r="F26" s="70"/>
      <c r="G26" s="70"/>
      <c r="H26" s="70"/>
    </row>
    <row r="27" spans="1:8" x14ac:dyDescent="0.35"/>
    <row r="28" spans="1:8" s="11" customFormat="1" x14ac:dyDescent="0.35">
      <c r="A28" s="120" t="s">
        <v>116</v>
      </c>
      <c r="B28" s="122"/>
      <c r="C28" s="123"/>
      <c r="D28" s="123"/>
      <c r="E28" s="123"/>
      <c r="F28" s="123"/>
      <c r="G28" s="123"/>
      <c r="H28" s="123"/>
    </row>
    <row r="29" spans="1:8" x14ac:dyDescent="0.35">
      <c r="A29" s="9" t="s">
        <v>25</v>
      </c>
      <c r="B29" s="10" t="s">
        <v>26</v>
      </c>
      <c r="C29" s="26">
        <v>66.5</v>
      </c>
      <c r="D29" s="26">
        <v>44</v>
      </c>
      <c r="E29" s="26">
        <v>45</v>
      </c>
      <c r="F29" s="26">
        <v>55</v>
      </c>
      <c r="G29" s="26">
        <v>41</v>
      </c>
      <c r="H29" s="26">
        <v>41</v>
      </c>
    </row>
    <row r="30" spans="1:8" s="11" customFormat="1" x14ac:dyDescent="0.35">
      <c r="B30" s="43"/>
      <c r="D30" s="49"/>
      <c r="E30" s="49"/>
      <c r="F30" s="49"/>
      <c r="G30" s="49"/>
      <c r="H30" s="49"/>
    </row>
    <row r="31" spans="1:8" s="11" customFormat="1" ht="16" x14ac:dyDescent="0.35">
      <c r="A31" s="120" t="s">
        <v>156</v>
      </c>
      <c r="B31" s="122"/>
      <c r="C31" s="123"/>
      <c r="D31" s="124"/>
      <c r="E31" s="124"/>
      <c r="F31" s="124"/>
      <c r="G31" s="124"/>
      <c r="H31" s="124"/>
    </row>
    <row r="32" spans="1:8" x14ac:dyDescent="0.35">
      <c r="A32" s="9" t="s">
        <v>33</v>
      </c>
      <c r="B32" s="10" t="s">
        <v>6</v>
      </c>
      <c r="C32" s="22">
        <v>0.14000000000000001</v>
      </c>
      <c r="D32" s="91">
        <v>0.12559999999999999</v>
      </c>
      <c r="E32" s="91">
        <v>0.1104</v>
      </c>
      <c r="F32" s="91">
        <v>0.14169999999999999</v>
      </c>
      <c r="G32" s="91">
        <v>0.13159999999999999</v>
      </c>
      <c r="H32" s="91">
        <v>0.17480000000000001</v>
      </c>
    </row>
    <row r="33" spans="1:8" x14ac:dyDescent="0.35">
      <c r="A33" s="15" t="s">
        <v>43</v>
      </c>
      <c r="B33" s="10" t="s">
        <v>6</v>
      </c>
      <c r="C33" s="160"/>
      <c r="D33" s="91">
        <v>0.21160000000000001</v>
      </c>
      <c r="E33" s="91">
        <v>0.18640000000000001</v>
      </c>
      <c r="F33" s="91">
        <v>0.2072</v>
      </c>
      <c r="G33" s="91">
        <v>0.1799</v>
      </c>
      <c r="H33" s="91">
        <v>0.26569999999999999</v>
      </c>
    </row>
    <row r="34" spans="1:8" ht="14.5" customHeight="1" x14ac:dyDescent="0.35">
      <c r="A34" s="15" t="s">
        <v>44</v>
      </c>
      <c r="B34" s="10" t="s">
        <v>6</v>
      </c>
      <c r="C34" s="160"/>
      <c r="D34" s="91">
        <v>0.1123</v>
      </c>
      <c r="E34" s="91">
        <v>9.69E-2</v>
      </c>
      <c r="F34" s="91">
        <v>0.12920000000000001</v>
      </c>
      <c r="G34" s="91">
        <v>0.12180000000000001</v>
      </c>
      <c r="H34" s="91">
        <v>0.15529999999999999</v>
      </c>
    </row>
    <row r="35" spans="1:8" x14ac:dyDescent="0.35">
      <c r="A35" s="25" t="s">
        <v>34</v>
      </c>
      <c r="B35" s="24" t="s">
        <v>6</v>
      </c>
      <c r="C35" s="161">
        <v>0.12</v>
      </c>
      <c r="D35" s="162">
        <v>8.0299999999999996E-2</v>
      </c>
      <c r="E35" s="162">
        <v>0.1091</v>
      </c>
      <c r="F35" s="162">
        <v>0.1187</v>
      </c>
      <c r="G35" s="162">
        <v>0.14019999999999999</v>
      </c>
      <c r="H35" s="162">
        <v>0.1542</v>
      </c>
    </row>
    <row r="36" spans="1:8" x14ac:dyDescent="0.35">
      <c r="A36" s="15" t="s">
        <v>45</v>
      </c>
      <c r="B36" s="10" t="s">
        <v>6</v>
      </c>
      <c r="C36" s="160"/>
      <c r="D36" s="91">
        <v>8.8599999999999998E-2</v>
      </c>
      <c r="E36" s="91">
        <v>8.8499999999999995E-2</v>
      </c>
      <c r="F36" s="91">
        <v>0.13489999999999999</v>
      </c>
      <c r="G36" s="91">
        <v>0.1661</v>
      </c>
      <c r="H36" s="91">
        <v>0.19040000000000001</v>
      </c>
    </row>
    <row r="37" spans="1:8" x14ac:dyDescent="0.35">
      <c r="A37" s="18" t="s">
        <v>46</v>
      </c>
      <c r="B37" s="19" t="s">
        <v>6</v>
      </c>
      <c r="C37" s="163"/>
      <c r="D37" s="92">
        <v>7.9000000000000001E-2</v>
      </c>
      <c r="E37" s="92">
        <v>0.11269999999999999</v>
      </c>
      <c r="F37" s="92">
        <v>0.11559999999999999</v>
      </c>
      <c r="G37" s="92">
        <v>0.13489999999999999</v>
      </c>
      <c r="H37" s="92">
        <v>0.14649999999999999</v>
      </c>
    </row>
    <row r="38" spans="1:8" x14ac:dyDescent="0.35">
      <c r="A38" s="15"/>
      <c r="D38" s="22"/>
      <c r="E38" s="22"/>
      <c r="F38" s="22"/>
      <c r="G38" s="22"/>
      <c r="H38" s="22"/>
    </row>
    <row r="39" spans="1:8" x14ac:dyDescent="0.35"/>
    <row r="40" spans="1:8" s="12" customFormat="1" x14ac:dyDescent="0.35">
      <c r="A40" s="110" t="s">
        <v>27</v>
      </c>
      <c r="B40" s="71"/>
      <c r="C40" s="70"/>
      <c r="D40" s="70"/>
      <c r="E40" s="70"/>
      <c r="F40" s="70"/>
      <c r="G40" s="70"/>
      <c r="H40" s="70"/>
    </row>
    <row r="41" spans="1:8" x14ac:dyDescent="0.35"/>
    <row r="42" spans="1:8" s="11" customFormat="1" x14ac:dyDescent="0.35">
      <c r="A42" s="120" t="s">
        <v>117</v>
      </c>
      <c r="B42" s="122"/>
      <c r="C42" s="123"/>
      <c r="D42" s="123"/>
      <c r="E42" s="123"/>
      <c r="F42" s="123"/>
      <c r="G42" s="123"/>
      <c r="H42" s="123"/>
    </row>
    <row r="43" spans="1:8" x14ac:dyDescent="0.35">
      <c r="A43" s="9" t="s">
        <v>35</v>
      </c>
      <c r="B43" s="10" t="s">
        <v>158</v>
      </c>
      <c r="C43" s="9">
        <v>0</v>
      </c>
      <c r="D43" s="9">
        <v>0</v>
      </c>
      <c r="E43" s="9">
        <v>1</v>
      </c>
      <c r="F43" s="9">
        <v>1</v>
      </c>
      <c r="G43" s="9">
        <v>0</v>
      </c>
      <c r="H43" s="9">
        <v>0</v>
      </c>
    </row>
    <row r="44" spans="1:8" s="27" customFormat="1" ht="28" customHeight="1" x14ac:dyDescent="0.35">
      <c r="A44" s="27" t="s">
        <v>205</v>
      </c>
      <c r="B44" s="10" t="s">
        <v>36</v>
      </c>
      <c r="C44" s="27">
        <v>0</v>
      </c>
      <c r="D44" s="27">
        <v>0</v>
      </c>
      <c r="E44" s="93">
        <v>0.06</v>
      </c>
      <c r="F44" s="93">
        <v>0.06</v>
      </c>
      <c r="G44" s="93">
        <v>0</v>
      </c>
      <c r="H44" s="93">
        <v>0</v>
      </c>
    </row>
    <row r="45" spans="1:8" x14ac:dyDescent="0.35">
      <c r="A45" s="25" t="s">
        <v>28</v>
      </c>
      <c r="B45" s="24" t="s">
        <v>158</v>
      </c>
      <c r="C45" s="25">
        <v>217</v>
      </c>
      <c r="D45" s="25">
        <v>144</v>
      </c>
      <c r="E45" s="25">
        <v>126</v>
      </c>
      <c r="F45" s="25">
        <v>151</v>
      </c>
      <c r="G45" s="25">
        <v>141</v>
      </c>
      <c r="H45" s="25">
        <v>177</v>
      </c>
    </row>
    <row r="46" spans="1:8" ht="29" customHeight="1" x14ac:dyDescent="0.35">
      <c r="A46" s="21" t="s">
        <v>226</v>
      </c>
      <c r="B46" s="19" t="s">
        <v>37</v>
      </c>
      <c r="C46" s="76">
        <v>13.9</v>
      </c>
      <c r="D46" s="76">
        <v>9.6</v>
      </c>
      <c r="E46" s="76">
        <v>7.7</v>
      </c>
      <c r="F46" s="76">
        <v>8.5</v>
      </c>
      <c r="G46" s="76">
        <v>7.6</v>
      </c>
      <c r="H46" s="76">
        <v>9</v>
      </c>
    </row>
    <row r="47" spans="1:8" x14ac:dyDescent="0.35">
      <c r="A47" s="96"/>
      <c r="G47" s="22"/>
      <c r="H47" s="22"/>
    </row>
    <row r="48" spans="1:8" s="12" customFormat="1" x14ac:dyDescent="0.35">
      <c r="A48" s="110" t="s">
        <v>30</v>
      </c>
      <c r="B48" s="71"/>
      <c r="C48" s="70"/>
      <c r="D48" s="70"/>
      <c r="E48" s="70"/>
      <c r="F48" s="70"/>
      <c r="G48" s="70"/>
      <c r="H48" s="70"/>
    </row>
    <row r="49" spans="1:8" x14ac:dyDescent="0.35"/>
    <row r="50" spans="1:8" ht="16" x14ac:dyDescent="0.35">
      <c r="A50" s="13" t="s">
        <v>204</v>
      </c>
      <c r="B50" s="14" t="s">
        <v>4</v>
      </c>
      <c r="C50" s="125">
        <v>585387.02750125085</v>
      </c>
      <c r="D50" s="125">
        <v>562555</v>
      </c>
      <c r="E50" s="125">
        <v>565744</v>
      </c>
      <c r="F50" s="125">
        <v>793966</v>
      </c>
      <c r="G50" s="125">
        <v>529401</v>
      </c>
      <c r="H50" s="125">
        <v>1242194.1073769985</v>
      </c>
    </row>
    <row r="51" spans="1:8" x14ac:dyDescent="0.35">
      <c r="C51" s="105"/>
      <c r="D51" s="105"/>
      <c r="E51" s="105"/>
      <c r="F51" s="105"/>
      <c r="G51" s="105"/>
      <c r="H51" s="105"/>
    </row>
    <row r="52" spans="1:8" x14ac:dyDescent="0.35">
      <c r="A52" s="106" t="s">
        <v>149</v>
      </c>
      <c r="C52" s="105"/>
      <c r="D52" s="105"/>
      <c r="E52" s="105"/>
      <c r="F52" s="105"/>
      <c r="G52" s="105"/>
      <c r="H52" s="105"/>
    </row>
    <row r="53" spans="1:8" x14ac:dyDescent="0.35">
      <c r="A53" s="106" t="s">
        <v>178</v>
      </c>
      <c r="C53" s="105"/>
      <c r="D53" s="105"/>
      <c r="E53" s="105"/>
      <c r="F53" s="105"/>
      <c r="G53" s="105"/>
      <c r="H53" s="105"/>
    </row>
    <row r="54" spans="1:8" x14ac:dyDescent="0.35">
      <c r="A54" s="198" t="s">
        <v>203</v>
      </c>
      <c r="B54" s="198"/>
      <c r="C54" s="198"/>
      <c r="D54" s="198"/>
      <c r="E54" s="198"/>
      <c r="F54" s="198"/>
      <c r="G54" s="198"/>
      <c r="H54" s="198"/>
    </row>
    <row r="55" spans="1:8" x14ac:dyDescent="0.35">
      <c r="A55" s="198"/>
      <c r="B55" s="198"/>
      <c r="C55" s="198"/>
      <c r="D55" s="198"/>
      <c r="E55" s="198"/>
      <c r="F55" s="198"/>
      <c r="G55" s="198"/>
      <c r="H55" s="198"/>
    </row>
    <row r="56" spans="1:8" x14ac:dyDescent="0.35"/>
    <row r="57" spans="1:8" x14ac:dyDescent="0.35"/>
  </sheetData>
  <mergeCells count="1">
    <mergeCell ref="A54:H55"/>
  </mergeCells>
  <pageMargins left="0.7" right="0.7" top="0.75" bottom="0.75" header="0.3" footer="0.3"/>
  <pageSetup paperSize="9" scale="6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E0D0-B746-41D1-B1FA-2EEEB4F6C6ED}">
  <dimension ref="A1:I28"/>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3" zeroHeight="1" x14ac:dyDescent="0.3"/>
  <cols>
    <col min="1" max="1" width="41.453125" style="29" bestFit="1" customWidth="1"/>
    <col min="2" max="2" width="17.54296875" style="29" customWidth="1"/>
    <col min="3" max="8" width="15.7265625" style="29" customWidth="1"/>
    <col min="9" max="9" width="3.26953125" style="29" customWidth="1"/>
    <col min="10" max="16384" width="11.453125" style="29" hidden="1"/>
  </cols>
  <sheetData>
    <row r="1" spans="1:9" ht="18.5" x14ac:dyDescent="0.5">
      <c r="A1" s="153" t="s">
        <v>174</v>
      </c>
      <c r="B1" s="152"/>
      <c r="C1" s="152"/>
      <c r="D1" s="152"/>
      <c r="E1" s="152"/>
      <c r="F1" s="152"/>
      <c r="G1" s="152"/>
      <c r="H1" s="152"/>
      <c r="I1" s="1"/>
    </row>
    <row r="2" spans="1:9" s="2" customFormat="1" ht="15" x14ac:dyDescent="0.4">
      <c r="A2" s="39" t="s">
        <v>99</v>
      </c>
      <c r="B2" s="40" t="s">
        <v>100</v>
      </c>
      <c r="C2" s="39">
        <v>2019</v>
      </c>
      <c r="D2" s="39">
        <v>2020</v>
      </c>
      <c r="E2" s="39">
        <v>2021</v>
      </c>
      <c r="F2" s="39">
        <v>2022</v>
      </c>
      <c r="G2" s="39">
        <v>2023</v>
      </c>
      <c r="H2" s="39">
        <v>2024</v>
      </c>
    </row>
    <row r="3" spans="1:9" s="45" customFormat="1" ht="15" x14ac:dyDescent="0.4">
      <c r="A3" s="109" t="s">
        <v>132</v>
      </c>
      <c r="B3" s="74"/>
      <c r="C3" s="69"/>
      <c r="D3" s="69"/>
      <c r="E3" s="69"/>
      <c r="F3" s="69"/>
      <c r="G3" s="69"/>
      <c r="H3" s="69"/>
    </row>
    <row r="4" spans="1:9" s="9" customFormat="1" ht="15" customHeight="1" x14ac:dyDescent="0.35">
      <c r="A4" s="9" t="s">
        <v>38</v>
      </c>
      <c r="B4" s="10" t="s">
        <v>29</v>
      </c>
      <c r="C4" s="9">
        <v>9</v>
      </c>
      <c r="D4" s="9">
        <v>9</v>
      </c>
      <c r="E4" s="9">
        <v>9</v>
      </c>
      <c r="F4" s="9">
        <v>9</v>
      </c>
      <c r="G4" s="9">
        <v>9</v>
      </c>
      <c r="H4" s="9">
        <v>9</v>
      </c>
    </row>
    <row r="5" spans="1:9" s="9" customFormat="1" ht="15" customHeight="1" x14ac:dyDescent="0.35">
      <c r="A5" s="9" t="s">
        <v>31</v>
      </c>
      <c r="B5" s="10" t="s">
        <v>6</v>
      </c>
      <c r="C5" s="22">
        <f t="shared" ref="C5:H5" si="0">8/C4</f>
        <v>0.88888888888888884</v>
      </c>
      <c r="D5" s="22">
        <f t="shared" si="0"/>
        <v>0.88888888888888884</v>
      </c>
      <c r="E5" s="22">
        <f t="shared" si="0"/>
        <v>0.88888888888888884</v>
      </c>
      <c r="F5" s="22">
        <f t="shared" si="0"/>
        <v>0.88888888888888884</v>
      </c>
      <c r="G5" s="22">
        <f t="shared" si="0"/>
        <v>0.88888888888888884</v>
      </c>
      <c r="H5" s="22">
        <f t="shared" si="0"/>
        <v>0.88888888888888884</v>
      </c>
    </row>
    <row r="6" spans="1:9" s="9" customFormat="1" ht="15" customHeight="1" x14ac:dyDescent="0.35">
      <c r="A6" s="9" t="s">
        <v>208</v>
      </c>
      <c r="B6" s="10" t="s">
        <v>123</v>
      </c>
      <c r="C6" s="22">
        <f>1/C4</f>
        <v>0.1111111111111111</v>
      </c>
      <c r="D6" s="22">
        <f t="shared" ref="D6:E6" si="1">1/D4</f>
        <v>0.1111111111111111</v>
      </c>
      <c r="E6" s="22">
        <f t="shared" si="1"/>
        <v>0.1111111111111111</v>
      </c>
      <c r="F6" s="22">
        <f>1/F4</f>
        <v>0.1111111111111111</v>
      </c>
      <c r="G6" s="22">
        <f>1/G4</f>
        <v>0.1111111111111111</v>
      </c>
      <c r="H6" s="22">
        <v>0.22</v>
      </c>
    </row>
    <row r="7" spans="1:9" s="9" customFormat="1" ht="15" customHeight="1" x14ac:dyDescent="0.35">
      <c r="A7" s="9" t="s">
        <v>39</v>
      </c>
      <c r="B7" s="10" t="s">
        <v>40</v>
      </c>
      <c r="C7" s="9">
        <v>9.4</v>
      </c>
      <c r="D7" s="9">
        <v>10.4</v>
      </c>
      <c r="E7" s="9">
        <v>11.4</v>
      </c>
      <c r="F7" s="96">
        <v>12.1</v>
      </c>
      <c r="G7" s="96">
        <v>13.1</v>
      </c>
      <c r="H7" s="96">
        <v>12.4</v>
      </c>
    </row>
    <row r="8" spans="1:9" s="9" customFormat="1" ht="15" customHeight="1" x14ac:dyDescent="0.35">
      <c r="A8" s="21" t="s">
        <v>139</v>
      </c>
      <c r="B8" s="19" t="s">
        <v>40</v>
      </c>
      <c r="C8" s="76">
        <v>7</v>
      </c>
      <c r="D8" s="76">
        <v>8</v>
      </c>
      <c r="E8" s="76">
        <v>9</v>
      </c>
      <c r="F8" s="101">
        <v>9.6999999999999993</v>
      </c>
      <c r="G8" s="101">
        <v>10.7</v>
      </c>
      <c r="H8" s="101">
        <v>10.199999999999999</v>
      </c>
    </row>
    <row r="9" spans="1:9" s="9" customFormat="1" ht="15" customHeight="1" x14ac:dyDescent="0.35">
      <c r="B9" s="10"/>
      <c r="F9" s="96"/>
      <c r="G9" s="96"/>
      <c r="H9" s="96"/>
    </row>
    <row r="10" spans="1:9" s="9" customFormat="1" ht="15" customHeight="1" x14ac:dyDescent="0.4">
      <c r="A10" s="109" t="s">
        <v>140</v>
      </c>
      <c r="B10" s="74"/>
      <c r="C10" s="69"/>
      <c r="F10" s="96"/>
      <c r="G10" s="96"/>
      <c r="H10" s="96"/>
    </row>
    <row r="11" spans="1:9" s="9" customFormat="1" ht="15" customHeight="1" x14ac:dyDescent="0.35">
      <c r="A11" s="113" t="s">
        <v>141</v>
      </c>
      <c r="B11" s="114" t="s">
        <v>142</v>
      </c>
      <c r="C11" s="114" t="s">
        <v>157</v>
      </c>
      <c r="F11" s="96"/>
      <c r="G11" s="96"/>
      <c r="H11" s="96"/>
    </row>
    <row r="12" spans="1:9" s="9" customFormat="1" ht="15" customHeight="1" x14ac:dyDescent="0.35">
      <c r="A12" s="9" t="s">
        <v>143</v>
      </c>
      <c r="B12" s="10">
        <v>3</v>
      </c>
      <c r="C12" s="10" t="s">
        <v>151</v>
      </c>
      <c r="F12" s="96"/>
      <c r="G12" s="96"/>
      <c r="H12" s="96"/>
    </row>
    <row r="13" spans="1:9" s="9" customFormat="1" ht="15" customHeight="1" x14ac:dyDescent="0.35">
      <c r="A13" s="9" t="s">
        <v>144</v>
      </c>
      <c r="B13" s="10">
        <v>3</v>
      </c>
      <c r="C13" s="10" t="s">
        <v>151</v>
      </c>
      <c r="F13" s="96"/>
      <c r="G13" s="96"/>
      <c r="H13" s="96"/>
    </row>
    <row r="14" spans="1:9" s="9" customFormat="1" ht="15" customHeight="1" x14ac:dyDescent="0.35">
      <c r="A14" s="9" t="s">
        <v>145</v>
      </c>
      <c r="B14" s="10">
        <v>3</v>
      </c>
      <c r="C14" s="10" t="s">
        <v>151</v>
      </c>
      <c r="F14" s="96"/>
      <c r="G14" s="96"/>
      <c r="H14" s="96"/>
    </row>
    <row r="15" spans="1:9" s="9" customFormat="1" ht="15" customHeight="1" x14ac:dyDescent="0.35">
      <c r="A15" s="103" t="s">
        <v>146</v>
      </c>
      <c r="B15" s="102">
        <v>3</v>
      </c>
      <c r="C15" s="102" t="s">
        <v>152</v>
      </c>
      <c r="F15" s="96"/>
      <c r="G15" s="96"/>
      <c r="H15" s="96"/>
    </row>
    <row r="16" spans="1:9" s="9" customFormat="1" ht="15" customHeight="1" x14ac:dyDescent="0.35">
      <c r="A16" s="9" t="s">
        <v>147</v>
      </c>
      <c r="B16" s="10">
        <v>4</v>
      </c>
      <c r="C16" s="10" t="s">
        <v>151</v>
      </c>
      <c r="F16" s="96"/>
      <c r="G16" s="96"/>
      <c r="H16" s="96"/>
    </row>
    <row r="17" spans="1:8" s="9" customFormat="1" ht="15" customHeight="1" x14ac:dyDescent="0.35">
      <c r="A17" s="21" t="s">
        <v>148</v>
      </c>
      <c r="B17" s="19">
        <v>3</v>
      </c>
      <c r="C17" s="19" t="s">
        <v>151</v>
      </c>
      <c r="F17" s="96"/>
      <c r="G17" s="96"/>
      <c r="H17" s="96"/>
    </row>
    <row r="18" spans="1:8" s="9" customFormat="1" ht="15" customHeight="1" x14ac:dyDescent="0.35">
      <c r="B18" s="10"/>
      <c r="F18" s="96"/>
      <c r="G18" s="96"/>
      <c r="H18" s="96"/>
    </row>
    <row r="19" spans="1:8" s="9" customFormat="1" ht="15" customHeight="1" x14ac:dyDescent="0.35">
      <c r="A19" s="107" t="s">
        <v>150</v>
      </c>
      <c r="B19" s="10"/>
      <c r="F19" s="96"/>
      <c r="G19" s="96"/>
      <c r="H19" s="96"/>
    </row>
    <row r="20" spans="1:8" s="9" customFormat="1" ht="15" customHeight="1" x14ac:dyDescent="0.35">
      <c r="A20" s="198" t="s">
        <v>240</v>
      </c>
      <c r="B20" s="198"/>
      <c r="C20" s="198"/>
      <c r="D20" s="198"/>
      <c r="E20" s="198"/>
      <c r="F20" s="198"/>
      <c r="G20" s="198"/>
      <c r="H20" s="198"/>
    </row>
    <row r="21" spans="1:8" s="9" customFormat="1" ht="15" customHeight="1" x14ac:dyDescent="0.35">
      <c r="A21" s="198"/>
      <c r="B21" s="198"/>
      <c r="C21" s="198"/>
      <c r="D21" s="198"/>
      <c r="E21" s="198"/>
      <c r="F21" s="198"/>
      <c r="G21" s="198"/>
      <c r="H21" s="198"/>
    </row>
    <row r="22" spans="1:8" s="9" customFormat="1" ht="15" customHeight="1" x14ac:dyDescent="0.35">
      <c r="B22" s="10"/>
      <c r="F22" s="96"/>
      <c r="G22" s="96"/>
      <c r="H22" s="96"/>
    </row>
    <row r="23" spans="1:8" s="9" customFormat="1" ht="15" hidden="1" customHeight="1" x14ac:dyDescent="0.35">
      <c r="B23" s="10"/>
      <c r="F23" s="96"/>
      <c r="G23" s="96"/>
      <c r="H23" s="96"/>
    </row>
    <row r="24" spans="1:8" s="1" customFormat="1" ht="15" hidden="1" x14ac:dyDescent="0.4">
      <c r="B24" s="28"/>
    </row>
    <row r="25" spans="1:8" s="1" customFormat="1" ht="15" hidden="1" x14ac:dyDescent="0.4">
      <c r="B25" s="28"/>
    </row>
    <row r="26" spans="1:8" s="1" customFormat="1" ht="15" hidden="1" x14ac:dyDescent="0.4">
      <c r="B26" s="28"/>
    </row>
    <row r="27" spans="1:8" s="1" customFormat="1" ht="15" hidden="1" x14ac:dyDescent="0.4">
      <c r="B27" s="28"/>
    </row>
    <row r="28" spans="1:8" s="1" customFormat="1" ht="15" hidden="1" x14ac:dyDescent="0.4">
      <c r="B28" s="28"/>
    </row>
  </sheetData>
  <mergeCells count="1">
    <mergeCell ref="A20:H21"/>
  </mergeCells>
  <pageMargins left="0.7" right="0.7" top="0.75" bottom="0.75" header="0.3" footer="0.3"/>
  <pageSetup paperSize="9" scale="6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FA-10B5-4D44-A794-9E8A8E3C496D}">
  <dimension ref="A1:XFC28"/>
  <sheetViews>
    <sheetView showGridLines="0" zoomScale="70" zoomScaleNormal="70" workbookViewId="0">
      <selection activeCell="B7" sqref="B7:B8"/>
    </sheetView>
  </sheetViews>
  <sheetFormatPr baseColWidth="10" defaultColWidth="0" defaultRowHeight="0" customHeight="1" zeroHeight="1" x14ac:dyDescent="0.4"/>
  <cols>
    <col min="1" max="1" width="3.1796875" style="42" customWidth="1"/>
    <col min="2" max="2" width="42.453125" style="42" customWidth="1"/>
    <col min="3" max="3" width="4.90625" style="42" customWidth="1"/>
    <col min="4" max="4" width="42.453125" style="42" customWidth="1"/>
    <col min="5" max="5" width="4.90625" style="42" customWidth="1"/>
    <col min="6" max="6" width="43.7265625" style="42" customWidth="1"/>
    <col min="7" max="7" width="3.1796875" style="42" customWidth="1"/>
    <col min="8" max="16383" width="10.90625" style="42" hidden="1"/>
    <col min="16384" max="16384" width="3.54296875" style="42" hidden="1"/>
  </cols>
  <sheetData>
    <row r="1" spans="1:6" ht="14.5" customHeight="1" x14ac:dyDescent="0.4"/>
    <row r="2" spans="1:6" s="158" customFormat="1" ht="16.5" customHeight="1" x14ac:dyDescent="1.1000000000000001">
      <c r="A2" s="42"/>
      <c r="B2" s="59"/>
      <c r="C2" s="59"/>
      <c r="D2" s="137"/>
      <c r="E2" s="42"/>
      <c r="F2" s="202" t="s">
        <v>227</v>
      </c>
    </row>
    <row r="3" spans="1:6" s="158" customFormat="1" ht="17.5" customHeight="1" thickBot="1" x14ac:dyDescent="0.45">
      <c r="A3" s="143"/>
      <c r="B3" s="143"/>
      <c r="C3" s="143"/>
      <c r="D3" s="144"/>
      <c r="E3" s="42"/>
      <c r="F3" s="202"/>
    </row>
    <row r="4" spans="1:6" s="158" customFormat="1" ht="16.5" customHeight="1" x14ac:dyDescent="0.4">
      <c r="A4" s="54"/>
      <c r="B4" s="203" t="s">
        <v>243</v>
      </c>
      <c r="C4" s="203"/>
      <c r="D4" s="203"/>
      <c r="E4" s="130"/>
      <c r="F4" s="202"/>
    </row>
    <row r="5" spans="1:6" ht="15" x14ac:dyDescent="0.4">
      <c r="A5" s="54"/>
      <c r="B5" s="204"/>
      <c r="C5" s="204"/>
      <c r="D5" s="204"/>
      <c r="E5" s="130"/>
    </row>
    <row r="6" spans="1:6" ht="22.5" customHeight="1" thickBot="1" x14ac:dyDescent="0.45">
      <c r="A6" s="54"/>
      <c r="B6" s="204"/>
      <c r="C6" s="204"/>
      <c r="D6" s="204"/>
      <c r="E6" s="130"/>
    </row>
    <row r="7" spans="1:6" ht="15" customHeight="1" x14ac:dyDescent="0.4">
      <c r="A7" s="54"/>
      <c r="B7" s="205" t="s">
        <v>160</v>
      </c>
      <c r="C7" s="37"/>
      <c r="D7" s="207" t="s">
        <v>161</v>
      </c>
      <c r="E7" s="41"/>
      <c r="F7" s="209" t="s">
        <v>199</v>
      </c>
    </row>
    <row r="8" spans="1:6" ht="15.5" customHeight="1" thickBot="1" x14ac:dyDescent="0.45">
      <c r="A8" s="54"/>
      <c r="B8" s="206"/>
      <c r="C8" s="108"/>
      <c r="D8" s="208"/>
      <c r="E8" s="41"/>
      <c r="F8" s="210"/>
    </row>
    <row r="9" spans="1:6" ht="15.5" customHeight="1" x14ac:dyDescent="0.4">
      <c r="A9" s="54"/>
      <c r="B9" s="195"/>
      <c r="C9" s="108"/>
      <c r="D9" s="195"/>
      <c r="E9" s="41"/>
      <c r="F9" s="195"/>
    </row>
    <row r="10" spans="1:6" ht="15" x14ac:dyDescent="0.4">
      <c r="A10" s="54"/>
      <c r="B10" s="108"/>
      <c r="C10" s="108"/>
      <c r="D10" s="57"/>
      <c r="E10" s="57"/>
      <c r="F10" s="211" t="s">
        <v>236</v>
      </c>
    </row>
    <row r="11" spans="1:6" ht="15" customHeight="1" x14ac:dyDescent="0.4">
      <c r="A11" s="54"/>
      <c r="B11" s="60"/>
      <c r="C11" s="60"/>
      <c r="D11" s="57"/>
      <c r="E11" s="57"/>
      <c r="F11" s="212"/>
    </row>
    <row r="12" spans="1:6" s="44" customFormat="1" ht="19" customHeight="1" x14ac:dyDescent="0.35">
      <c r="A12" s="55"/>
      <c r="B12" s="37"/>
      <c r="C12" s="37"/>
      <c r="D12" s="139"/>
      <c r="E12" s="41"/>
      <c r="F12" s="212"/>
    </row>
    <row r="13" spans="1:6" s="44" customFormat="1" ht="20.5" customHeight="1" x14ac:dyDescent="0.35">
      <c r="A13" s="55"/>
      <c r="B13" s="41"/>
      <c r="C13" s="41"/>
      <c r="D13" s="41"/>
      <c r="F13" s="212"/>
    </row>
    <row r="14" spans="1:6" s="44" customFormat="1" ht="29.5" customHeight="1" x14ac:dyDescent="0.35">
      <c r="A14" s="55"/>
      <c r="B14" s="140" t="s">
        <v>177</v>
      </c>
      <c r="C14" s="140"/>
      <c r="D14" s="166" t="s">
        <v>200</v>
      </c>
      <c r="E14" s="140"/>
      <c r="F14" s="212"/>
    </row>
    <row r="15" spans="1:6" s="44" customFormat="1" ht="17" customHeight="1" x14ac:dyDescent="0.35">
      <c r="A15" s="55"/>
      <c r="B15" s="133" t="s">
        <v>176</v>
      </c>
      <c r="C15" s="140"/>
      <c r="D15" s="140"/>
      <c r="E15" s="140"/>
      <c r="F15" s="212"/>
    </row>
    <row r="16" spans="1:6" s="132" customFormat="1" ht="29.5" customHeight="1" x14ac:dyDescent="0.35">
      <c r="A16" s="131"/>
      <c r="B16" s="134" t="s">
        <v>192</v>
      </c>
      <c r="C16" s="141"/>
      <c r="D16" s="134" t="s">
        <v>202</v>
      </c>
      <c r="E16" s="141"/>
      <c r="F16" s="212"/>
    </row>
    <row r="17" spans="1:6" s="132" customFormat="1" ht="29.5" customHeight="1" x14ac:dyDescent="0.35">
      <c r="A17" s="131"/>
      <c r="B17" s="134" t="s">
        <v>165</v>
      </c>
      <c r="C17" s="141"/>
      <c r="D17" s="134" t="s">
        <v>215</v>
      </c>
      <c r="E17" s="141"/>
      <c r="F17" s="212"/>
    </row>
    <row r="18" spans="1:6" s="132" customFormat="1" ht="29.5" customHeight="1" x14ac:dyDescent="0.35">
      <c r="A18" s="131"/>
      <c r="B18" s="135" t="s">
        <v>168</v>
      </c>
      <c r="C18" s="140"/>
      <c r="D18" s="134" t="s">
        <v>214</v>
      </c>
      <c r="E18" s="141"/>
      <c r="F18" s="212"/>
    </row>
    <row r="19" spans="1:6" s="132" customFormat="1" ht="29.5" customHeight="1" x14ac:dyDescent="0.35">
      <c r="A19" s="131"/>
      <c r="B19" s="136" t="s">
        <v>166</v>
      </c>
      <c r="C19" s="140"/>
      <c r="D19" s="138" t="s">
        <v>167</v>
      </c>
      <c r="E19" s="140"/>
      <c r="F19" s="212"/>
    </row>
    <row r="20" spans="1:6" s="44" customFormat="1" ht="20.5" customHeight="1" x14ac:dyDescent="0.35">
      <c r="A20" s="55"/>
      <c r="B20" s="138" t="s">
        <v>167</v>
      </c>
      <c r="C20" s="142"/>
      <c r="D20" s="133" t="s">
        <v>201</v>
      </c>
      <c r="E20" s="199"/>
      <c r="F20" s="212"/>
    </row>
    <row r="21" spans="1:6" s="44" customFormat="1" ht="20.5" customHeight="1" x14ac:dyDescent="0.35">
      <c r="A21" s="55"/>
      <c r="B21" s="133" t="s">
        <v>234</v>
      </c>
      <c r="C21" s="142"/>
      <c r="D21" s="200" t="s">
        <v>216</v>
      </c>
      <c r="E21" s="199"/>
      <c r="F21" s="212"/>
    </row>
    <row r="22" spans="1:6" s="44" customFormat="1" ht="16" customHeight="1" x14ac:dyDescent="0.35">
      <c r="A22" s="55"/>
      <c r="B22" s="200" t="s">
        <v>235</v>
      </c>
      <c r="C22" s="142"/>
      <c r="D22" s="201"/>
      <c r="E22" s="199"/>
      <c r="F22" s="212"/>
    </row>
    <row r="23" spans="1:6" s="44" customFormat="1" ht="16" customHeight="1" x14ac:dyDescent="0.35">
      <c r="A23" s="55"/>
      <c r="B23" s="201"/>
      <c r="C23" s="142"/>
      <c r="D23" s="201"/>
      <c r="E23" s="199"/>
      <c r="F23" s="212"/>
    </row>
    <row r="24" spans="1:6" s="44" customFormat="1" ht="16" customHeight="1" x14ac:dyDescent="0.35">
      <c r="A24" s="55"/>
      <c r="B24" s="201"/>
      <c r="C24" s="41"/>
      <c r="D24" s="201"/>
      <c r="E24" s="199"/>
      <c r="F24" s="213"/>
    </row>
    <row r="25" spans="1:6" ht="15" x14ac:dyDescent="0.4">
      <c r="A25" s="54"/>
      <c r="B25" s="56" t="str">
        <f>+'Sustaintability Tracker'!B22</f>
        <v>Data updated as of May 21st 2025</v>
      </c>
      <c r="C25" s="56"/>
      <c r="D25" s="194"/>
      <c r="E25" s="157"/>
    </row>
    <row r="26" spans="1:6" ht="6" customHeight="1" x14ac:dyDescent="0.4">
      <c r="A26" s="54"/>
      <c r="D26" s="54"/>
      <c r="E26" s="54"/>
    </row>
    <row r="27" spans="1:6" ht="8.5" hidden="1" customHeight="1" x14ac:dyDescent="0.4"/>
    <row r="28" spans="1:6" ht="8.5" hidden="1" customHeight="1" x14ac:dyDescent="0.4">
      <c r="F28" s="42" t="s">
        <v>217</v>
      </c>
    </row>
  </sheetData>
  <mergeCells count="9">
    <mergeCell ref="E20:E24"/>
    <mergeCell ref="B22:B24"/>
    <mergeCell ref="F2:F4"/>
    <mergeCell ref="B4:D6"/>
    <mergeCell ref="B7:B8"/>
    <mergeCell ref="D7:D8"/>
    <mergeCell ref="F7:F8"/>
    <mergeCell ref="D21:D24"/>
    <mergeCell ref="F10:F24"/>
  </mergeCells>
  <hyperlinks>
    <hyperlink ref="F2:F4" r:id="rId1" display="https://sustainability.adecoagro.com/en/reports/" xr:uid="{077F895D-2B32-4587-97AB-DBD44D4B2AB0}"/>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6950-874A-4609-A386-F02167C6BB53}">
  <dimension ref="A1:J22"/>
  <sheetViews>
    <sheetView showGridLines="0" zoomScale="80" zoomScaleNormal="80" workbookViewId="0">
      <selection activeCell="J1" sqref="J1"/>
    </sheetView>
  </sheetViews>
  <sheetFormatPr baseColWidth="10" defaultColWidth="0" defaultRowHeight="15" customHeight="1" zeroHeight="1" x14ac:dyDescent="0.4"/>
  <cols>
    <col min="1" max="1" width="2.81640625" style="42" customWidth="1"/>
    <col min="2" max="2" width="40.453125" style="42" customWidth="1"/>
    <col min="3" max="3" width="17.81640625" style="42" customWidth="1"/>
    <col min="4" max="9" width="10.90625" style="42" customWidth="1"/>
    <col min="10" max="10" width="2.26953125" style="42" customWidth="1"/>
    <col min="11" max="16384" width="10.90625" style="42" hidden="1"/>
  </cols>
  <sheetData>
    <row r="1" spans="1:8" ht="14.5" customHeight="1" x14ac:dyDescent="0.4"/>
    <row r="2" spans="1:8" ht="16.5" customHeight="1" x14ac:dyDescent="1.1000000000000001">
      <c r="B2" s="59"/>
    </row>
    <row r="3" spans="1:8" x14ac:dyDescent="0.4"/>
    <row r="4" spans="1:8" x14ac:dyDescent="0.4">
      <c r="A4" s="54"/>
      <c r="B4" s="54"/>
      <c r="C4" s="54"/>
      <c r="D4" s="54"/>
      <c r="E4" s="54"/>
      <c r="F4" s="54"/>
      <c r="G4" s="54"/>
      <c r="H4" s="54"/>
    </row>
    <row r="5" spans="1:8" x14ac:dyDescent="0.4">
      <c r="A5" s="54"/>
      <c r="B5" s="54"/>
      <c r="C5" s="54"/>
      <c r="D5" s="54"/>
      <c r="E5" s="54"/>
      <c r="F5" s="54"/>
      <c r="G5" s="54"/>
      <c r="H5" s="54"/>
    </row>
    <row r="6" spans="1:8" x14ac:dyDescent="0.4">
      <c r="A6" s="54"/>
      <c r="B6" s="54"/>
      <c r="C6" s="54"/>
      <c r="D6" s="54"/>
      <c r="E6" s="54"/>
      <c r="F6" s="54"/>
      <c r="G6" s="54"/>
      <c r="H6" s="54"/>
    </row>
    <row r="7" spans="1:8" x14ac:dyDescent="0.4">
      <c r="A7" s="54"/>
      <c r="C7" s="57"/>
      <c r="D7" s="57"/>
      <c r="E7" s="54"/>
      <c r="F7" s="54"/>
      <c r="G7" s="54"/>
      <c r="H7" s="54"/>
    </row>
    <row r="8" spans="1:8" ht="18.5" x14ac:dyDescent="0.5">
      <c r="A8" s="54"/>
      <c r="B8" s="156" t="s">
        <v>133</v>
      </c>
      <c r="C8" s="57"/>
      <c r="D8" s="57"/>
      <c r="E8" s="54"/>
      <c r="F8" s="54"/>
      <c r="G8" s="54"/>
      <c r="H8" s="54"/>
    </row>
    <row r="9" spans="1:8" x14ac:dyDescent="0.4">
      <c r="A9" s="54"/>
      <c r="B9" s="108" t="s">
        <v>206</v>
      </c>
      <c r="C9" s="57"/>
      <c r="D9" s="57"/>
      <c r="E9" s="54"/>
      <c r="F9" s="54"/>
      <c r="G9" s="54"/>
      <c r="H9" s="54"/>
    </row>
    <row r="10" spans="1:8" x14ac:dyDescent="0.4">
      <c r="A10" s="54"/>
      <c r="B10" s="60"/>
      <c r="C10" s="57"/>
      <c r="D10" s="57"/>
      <c r="E10" s="54"/>
      <c r="F10" s="54"/>
      <c r="G10" s="54"/>
      <c r="H10" s="54"/>
    </row>
    <row r="11" spans="1:8" s="44" customFormat="1" ht="19" customHeight="1" thickBot="1" x14ac:dyDescent="0.4">
      <c r="A11" s="149"/>
      <c r="B11" s="150" t="s">
        <v>128</v>
      </c>
      <c r="C11" s="151" t="s">
        <v>129</v>
      </c>
      <c r="D11" s="41"/>
      <c r="E11" s="55"/>
      <c r="F11" s="55"/>
      <c r="G11" s="55"/>
      <c r="H11" s="55"/>
    </row>
    <row r="12" spans="1:8" s="44" customFormat="1" ht="20.5" customHeight="1" x14ac:dyDescent="0.35">
      <c r="A12" s="55"/>
      <c r="B12" s="159" t="s">
        <v>48</v>
      </c>
      <c r="C12" s="61" t="s">
        <v>55</v>
      </c>
      <c r="D12" s="41"/>
      <c r="E12" s="55"/>
      <c r="F12" s="55"/>
      <c r="G12" s="55"/>
      <c r="H12" s="55"/>
    </row>
    <row r="13" spans="1:8" s="44" customFormat="1" ht="20.5" customHeight="1" x14ac:dyDescent="0.35">
      <c r="A13" s="55"/>
      <c r="B13" s="159" t="s">
        <v>49</v>
      </c>
      <c r="C13" s="61" t="s">
        <v>56</v>
      </c>
      <c r="D13" s="41"/>
      <c r="E13" s="55"/>
      <c r="F13" s="55"/>
      <c r="G13" s="55"/>
      <c r="H13" s="55"/>
    </row>
    <row r="14" spans="1:8" s="44" customFormat="1" ht="20.5" customHeight="1" x14ac:dyDescent="0.35">
      <c r="A14" s="55"/>
      <c r="B14" s="159" t="s">
        <v>50</v>
      </c>
      <c r="C14" s="61" t="s">
        <v>57</v>
      </c>
      <c r="D14" s="41"/>
      <c r="E14" s="55"/>
      <c r="F14" s="55"/>
      <c r="G14" s="55"/>
      <c r="H14" s="55"/>
    </row>
    <row r="15" spans="1:8" s="44" customFormat="1" ht="20.5" customHeight="1" x14ac:dyDescent="0.35">
      <c r="A15" s="55"/>
      <c r="B15" s="159" t="s">
        <v>52</v>
      </c>
      <c r="C15" s="61" t="s">
        <v>59</v>
      </c>
      <c r="D15" s="41"/>
      <c r="E15" s="55"/>
      <c r="F15" s="55"/>
      <c r="G15" s="55"/>
      <c r="H15" s="55"/>
    </row>
    <row r="16" spans="1:8" s="44" customFormat="1" ht="20.5" customHeight="1" x14ac:dyDescent="0.35">
      <c r="A16" s="55"/>
      <c r="B16" s="159" t="s">
        <v>51</v>
      </c>
      <c r="C16" s="61" t="s">
        <v>58</v>
      </c>
      <c r="D16" s="41"/>
      <c r="E16" s="55"/>
      <c r="F16" s="55"/>
      <c r="G16" s="55"/>
      <c r="H16" s="55"/>
    </row>
    <row r="17" spans="1:8" s="44" customFormat="1" ht="20.5" customHeight="1" x14ac:dyDescent="0.35">
      <c r="A17" s="55"/>
      <c r="B17" s="159" t="s">
        <v>54</v>
      </c>
      <c r="C17" s="62" t="s">
        <v>61</v>
      </c>
      <c r="D17" s="41"/>
      <c r="E17" s="55"/>
      <c r="F17" s="55"/>
      <c r="G17" s="55"/>
      <c r="H17" s="55"/>
    </row>
    <row r="18" spans="1:8" s="44" customFormat="1" ht="20.5" customHeight="1" x14ac:dyDescent="0.35">
      <c r="A18" s="55"/>
      <c r="B18" s="159" t="s">
        <v>198</v>
      </c>
      <c r="C18" s="62" t="s">
        <v>62</v>
      </c>
      <c r="D18" s="41"/>
      <c r="E18" s="55"/>
      <c r="F18" s="55"/>
      <c r="G18" s="55"/>
      <c r="H18" s="55"/>
    </row>
    <row r="19" spans="1:8" s="44" customFormat="1" ht="20.5" customHeight="1" x14ac:dyDescent="0.35">
      <c r="A19" s="55"/>
      <c r="B19" s="159" t="s">
        <v>53</v>
      </c>
      <c r="C19" s="62" t="s">
        <v>60</v>
      </c>
      <c r="D19" s="41"/>
      <c r="E19" s="55"/>
      <c r="F19" s="55"/>
      <c r="G19" s="55"/>
      <c r="H19" s="55"/>
    </row>
    <row r="20" spans="1:8" x14ac:dyDescent="0.4">
      <c r="A20" s="54"/>
      <c r="C20" s="54"/>
      <c r="D20" s="54"/>
      <c r="E20" s="54"/>
      <c r="F20" s="54"/>
      <c r="G20" s="54"/>
      <c r="H20" s="54"/>
    </row>
    <row r="21" spans="1:8" x14ac:dyDescent="0.4">
      <c r="A21" s="54"/>
      <c r="B21" s="56" t="str">
        <f>+'Sustaintability Tracker'!B22</f>
        <v>Data updated as of May 21st 2025</v>
      </c>
      <c r="C21" s="54"/>
      <c r="D21" s="54"/>
      <c r="E21" s="54"/>
      <c r="F21" s="54"/>
      <c r="G21" s="54"/>
      <c r="H21" s="54"/>
    </row>
    <row r="22" spans="1:8" x14ac:dyDescent="0.4">
      <c r="A22" s="54"/>
      <c r="B22" s="54"/>
      <c r="C22" s="54"/>
      <c r="D22" s="54"/>
      <c r="E22" s="54"/>
      <c r="F22" s="54"/>
      <c r="G22" s="54"/>
      <c r="H22" s="54"/>
    </row>
  </sheetData>
  <hyperlinks>
    <hyperlink ref="B9" r:id="rId1" display="Click here to access" xr:uid="{EFB8AAE8-9E65-4539-8CEC-60343A25C53E}"/>
    <hyperlink ref="B12" r:id="rId2" xr:uid="{507DA38B-C8F2-4953-AED3-BECEB7911A9C}"/>
    <hyperlink ref="B13" r:id="rId3" xr:uid="{578F436A-66F4-4491-B08C-1361640BF88D}"/>
    <hyperlink ref="B14" r:id="rId4" xr:uid="{3F4706A2-E7FF-4809-8B4D-2BA61E296002}"/>
    <hyperlink ref="B15" r:id="rId5" xr:uid="{0F157331-393D-4D86-ADD2-9AF4C964D1BF}"/>
    <hyperlink ref="B16" r:id="rId6" xr:uid="{39B513FA-46F6-4A76-BCE9-F9A26807B1AA}"/>
    <hyperlink ref="B17" r:id="rId7" xr:uid="{A030F82A-AA98-4892-95BB-52DEE316FFE6}"/>
    <hyperlink ref="B18" r:id="rId8" display="Quality and Food Safety Policy (updated)" xr:uid="{C67B903B-B5EC-4E4A-9755-0C1BCC84B9E7}"/>
    <hyperlink ref="B19" r:id="rId9" xr:uid="{5BB08120-3DE6-4B4C-96FE-503995051627}"/>
  </hyperlinks>
  <pageMargins left="0.7" right="0.7" top="0.75" bottom="0.75" header="0.3" footer="0.3"/>
  <pageSetup paperSize="9" orientation="portrait" verticalDpi="0"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D85C-5DB1-4CCF-9143-3EC8953F999B}">
  <dimension ref="A1:K47"/>
  <sheetViews>
    <sheetView showGridLines="0" zoomScale="60" zoomScaleNormal="60" workbookViewId="0">
      <selection activeCell="B31" sqref="B31"/>
    </sheetView>
  </sheetViews>
  <sheetFormatPr baseColWidth="10" defaultColWidth="0" defaultRowHeight="15" customHeight="1" zeroHeight="1" x14ac:dyDescent="0.4"/>
  <cols>
    <col min="1" max="1" width="2.81640625" style="42" customWidth="1"/>
    <col min="2" max="2" width="50.54296875" style="42" customWidth="1"/>
    <col min="3" max="3" width="38.453125" style="42" customWidth="1"/>
    <col min="4" max="4" width="20.90625" style="42" customWidth="1"/>
    <col min="5" max="10" width="10.90625" style="42" customWidth="1"/>
    <col min="11" max="11" width="2.26953125" style="42" customWidth="1"/>
    <col min="12" max="16384" width="10.90625" style="42" hidden="1"/>
  </cols>
  <sheetData>
    <row r="1" spans="1:9" ht="14.5" customHeight="1" x14ac:dyDescent="0.4"/>
    <row r="2" spans="1:9" ht="16.5" customHeight="1" x14ac:dyDescent="1.1000000000000001">
      <c r="B2" s="59"/>
    </row>
    <row r="3" spans="1:9" x14ac:dyDescent="0.4"/>
    <row r="4" spans="1:9" x14ac:dyDescent="0.4">
      <c r="A4" s="54"/>
      <c r="B4" s="54"/>
      <c r="C4" s="54"/>
      <c r="D4" s="54"/>
      <c r="E4" s="54"/>
      <c r="F4" s="54"/>
      <c r="G4" s="54"/>
      <c r="H4" s="54"/>
      <c r="I4" s="54"/>
    </row>
    <row r="5" spans="1:9" x14ac:dyDescent="0.4">
      <c r="A5" s="54"/>
      <c r="B5" s="54"/>
      <c r="C5" s="54"/>
      <c r="D5" s="54"/>
      <c r="E5" s="54"/>
      <c r="F5" s="54"/>
      <c r="G5" s="54"/>
      <c r="H5" s="54"/>
      <c r="I5" s="54"/>
    </row>
    <row r="6" spans="1:9" x14ac:dyDescent="0.4">
      <c r="A6" s="54"/>
      <c r="B6" s="54"/>
      <c r="C6" s="54"/>
      <c r="D6" s="54"/>
      <c r="E6" s="54"/>
      <c r="F6" s="54"/>
      <c r="G6" s="54"/>
      <c r="H6" s="54"/>
      <c r="I6" s="54"/>
    </row>
    <row r="7" spans="1:9" x14ac:dyDescent="0.4">
      <c r="A7" s="54"/>
      <c r="C7" s="57"/>
      <c r="D7" s="57"/>
      <c r="E7" s="57"/>
      <c r="F7" s="54"/>
      <c r="G7" s="54"/>
      <c r="H7" s="54"/>
      <c r="I7" s="54"/>
    </row>
    <row r="8" spans="1:9" ht="18.5" x14ac:dyDescent="0.5">
      <c r="A8" s="54"/>
      <c r="B8" s="156" t="s">
        <v>183</v>
      </c>
      <c r="C8" s="57"/>
      <c r="D8" s="57"/>
      <c r="E8" s="57"/>
      <c r="F8" s="54"/>
      <c r="G8" s="54"/>
      <c r="H8" s="54"/>
      <c r="I8" s="54"/>
    </row>
    <row r="9" spans="1:9" x14ac:dyDescent="0.4">
      <c r="A9" s="54"/>
      <c r="B9" s="108" t="s">
        <v>206</v>
      </c>
      <c r="C9" s="57"/>
      <c r="D9" s="57"/>
      <c r="E9" s="57"/>
      <c r="F9" s="54"/>
      <c r="G9" s="54"/>
      <c r="H9" s="54"/>
      <c r="I9" s="54"/>
    </row>
    <row r="10" spans="1:9" x14ac:dyDescent="0.4">
      <c r="A10" s="54"/>
      <c r="B10" s="60"/>
      <c r="C10" s="57"/>
      <c r="D10" s="57"/>
      <c r="E10" s="57"/>
      <c r="F10" s="54"/>
      <c r="G10" s="54"/>
      <c r="H10" s="54"/>
      <c r="I10" s="54"/>
    </row>
    <row r="11" spans="1:9" s="44" customFormat="1" ht="19" customHeight="1" thickBot="1" x14ac:dyDescent="0.4">
      <c r="A11" s="149"/>
      <c r="B11" s="150" t="s">
        <v>64</v>
      </c>
      <c r="C11" s="151" t="s">
        <v>83</v>
      </c>
      <c r="D11" s="151" t="s">
        <v>66</v>
      </c>
      <c r="E11" s="41"/>
      <c r="F11" s="55"/>
      <c r="G11" s="55"/>
      <c r="H11" s="55"/>
      <c r="I11" s="55"/>
    </row>
    <row r="12" spans="1:9" s="44" customFormat="1" ht="20.5" customHeight="1" x14ac:dyDescent="0.35">
      <c r="A12" s="55"/>
      <c r="B12" s="63" t="s">
        <v>86</v>
      </c>
      <c r="C12" s="64" t="s">
        <v>85</v>
      </c>
      <c r="D12" s="64" t="s">
        <v>68</v>
      </c>
      <c r="E12" s="41"/>
      <c r="F12" s="55"/>
      <c r="G12" s="55"/>
      <c r="H12" s="55"/>
      <c r="I12" s="55"/>
    </row>
    <row r="13" spans="1:9" s="44" customFormat="1" ht="20.5" customHeight="1" x14ac:dyDescent="0.35">
      <c r="A13" s="55"/>
      <c r="B13" s="65" t="s">
        <v>63</v>
      </c>
      <c r="C13" s="66" t="s">
        <v>233</v>
      </c>
      <c r="D13" s="66" t="s">
        <v>67</v>
      </c>
      <c r="E13" s="41"/>
      <c r="F13" s="55"/>
      <c r="G13" s="55"/>
      <c r="H13" s="55"/>
      <c r="I13" s="55"/>
    </row>
    <row r="14" spans="1:9" s="44" customFormat="1" ht="20.5" customHeight="1" x14ac:dyDescent="0.35">
      <c r="A14" s="55"/>
      <c r="B14" s="65" t="s">
        <v>65</v>
      </c>
      <c r="C14" s="66" t="s">
        <v>87</v>
      </c>
      <c r="D14" s="66" t="s">
        <v>67</v>
      </c>
      <c r="E14" s="41"/>
      <c r="F14" s="55"/>
      <c r="G14" s="55"/>
      <c r="H14" s="55"/>
      <c r="I14" s="55"/>
    </row>
    <row r="15" spans="1:9" s="44" customFormat="1" ht="20.5" customHeight="1" x14ac:dyDescent="0.35">
      <c r="A15" s="55"/>
      <c r="B15" s="65" t="s">
        <v>65</v>
      </c>
      <c r="C15" s="66" t="s">
        <v>88</v>
      </c>
      <c r="D15" s="66" t="s">
        <v>68</v>
      </c>
      <c r="E15" s="41"/>
      <c r="F15" s="55"/>
      <c r="G15" s="55"/>
      <c r="H15" s="55"/>
      <c r="I15" s="55"/>
    </row>
    <row r="16" spans="1:9" s="44" customFormat="1" ht="51" customHeight="1" x14ac:dyDescent="0.35">
      <c r="A16" s="55"/>
      <c r="B16" s="65" t="s">
        <v>65</v>
      </c>
      <c r="C16" s="66" t="s">
        <v>171</v>
      </c>
      <c r="D16" s="66" t="s">
        <v>69</v>
      </c>
      <c r="E16" s="41"/>
      <c r="F16" s="55"/>
      <c r="G16" s="55"/>
      <c r="H16" s="55"/>
      <c r="I16" s="55"/>
    </row>
    <row r="17" spans="1:9" s="44" customFormat="1" ht="20.5" customHeight="1" x14ac:dyDescent="0.35">
      <c r="A17" s="55"/>
      <c r="B17" s="65" t="s">
        <v>65</v>
      </c>
      <c r="C17" s="65" t="s">
        <v>89</v>
      </c>
      <c r="D17" s="65" t="s">
        <v>70</v>
      </c>
      <c r="E17" s="41"/>
      <c r="F17" s="55"/>
      <c r="G17" s="55"/>
      <c r="H17" s="55"/>
      <c r="I17" s="55"/>
    </row>
    <row r="18" spans="1:9" s="44" customFormat="1" ht="20.5" customHeight="1" x14ac:dyDescent="0.35">
      <c r="A18" s="55"/>
      <c r="B18" s="65" t="s">
        <v>71</v>
      </c>
      <c r="C18" s="65" t="s">
        <v>90</v>
      </c>
      <c r="D18" s="65" t="s">
        <v>72</v>
      </c>
      <c r="E18" s="41"/>
      <c r="F18" s="55"/>
      <c r="G18" s="55"/>
      <c r="H18" s="55"/>
      <c r="I18" s="55"/>
    </row>
    <row r="19" spans="1:9" s="44" customFormat="1" ht="20.5" customHeight="1" x14ac:dyDescent="0.35">
      <c r="A19" s="55"/>
      <c r="B19" s="65" t="s">
        <v>73</v>
      </c>
      <c r="C19" s="65" t="s">
        <v>84</v>
      </c>
      <c r="D19" s="65" t="s">
        <v>67</v>
      </c>
      <c r="E19" s="41"/>
      <c r="F19" s="55"/>
      <c r="G19" s="55"/>
      <c r="H19" s="55"/>
      <c r="I19" s="55"/>
    </row>
    <row r="20" spans="1:9" s="44" customFormat="1" ht="20.5" customHeight="1" x14ac:dyDescent="0.35">
      <c r="A20" s="55"/>
      <c r="B20" s="65" t="s">
        <v>74</v>
      </c>
      <c r="C20" s="65" t="s">
        <v>172</v>
      </c>
      <c r="D20" s="65" t="s">
        <v>68</v>
      </c>
      <c r="E20" s="41"/>
      <c r="F20" s="55"/>
      <c r="G20" s="55"/>
      <c r="H20" s="55"/>
      <c r="I20" s="55"/>
    </row>
    <row r="21" spans="1:9" s="44" customFormat="1" ht="50.5" customHeight="1" x14ac:dyDescent="0.35">
      <c r="A21" s="55"/>
      <c r="B21" s="65" t="s">
        <v>75</v>
      </c>
      <c r="C21" s="65" t="s">
        <v>232</v>
      </c>
      <c r="D21" s="65" t="s">
        <v>76</v>
      </c>
      <c r="E21" s="41"/>
      <c r="F21" s="55"/>
      <c r="G21" s="55"/>
      <c r="H21" s="55"/>
      <c r="I21" s="55"/>
    </row>
    <row r="22" spans="1:9" s="44" customFormat="1" ht="48" customHeight="1" x14ac:dyDescent="0.35">
      <c r="A22" s="55"/>
      <c r="B22" s="65" t="s">
        <v>241</v>
      </c>
      <c r="C22" s="65" t="s">
        <v>229</v>
      </c>
      <c r="D22" s="65" t="s">
        <v>230</v>
      </c>
      <c r="E22" s="41"/>
      <c r="F22" s="55"/>
      <c r="G22" s="55"/>
      <c r="H22" s="55"/>
      <c r="I22" s="55"/>
    </row>
    <row r="23" spans="1:9" s="44" customFormat="1" ht="22" customHeight="1" x14ac:dyDescent="0.35">
      <c r="A23" s="55"/>
      <c r="B23" s="65" t="s">
        <v>77</v>
      </c>
      <c r="C23" s="65" t="s">
        <v>87</v>
      </c>
      <c r="D23" s="65" t="s">
        <v>67</v>
      </c>
      <c r="E23" s="41"/>
      <c r="F23" s="55"/>
      <c r="G23" s="55"/>
      <c r="H23" s="55"/>
      <c r="I23" s="55"/>
    </row>
    <row r="24" spans="1:9" s="44" customFormat="1" ht="31" customHeight="1" x14ac:dyDescent="0.35">
      <c r="A24" s="55"/>
      <c r="B24" s="65" t="s">
        <v>78</v>
      </c>
      <c r="C24" s="65" t="s">
        <v>91</v>
      </c>
      <c r="D24" s="65" t="s">
        <v>79</v>
      </c>
      <c r="E24" s="41"/>
      <c r="F24" s="55"/>
      <c r="G24" s="55"/>
      <c r="H24" s="55"/>
      <c r="I24" s="55"/>
    </row>
    <row r="25" spans="1:9" s="44" customFormat="1" ht="20.5" customHeight="1" x14ac:dyDescent="0.35">
      <c r="A25" s="55"/>
      <c r="B25" s="65" t="s">
        <v>80</v>
      </c>
      <c r="C25" s="65" t="s">
        <v>84</v>
      </c>
      <c r="D25" s="65" t="s">
        <v>67</v>
      </c>
      <c r="E25" s="41"/>
      <c r="F25" s="55"/>
      <c r="G25" s="55"/>
      <c r="H25" s="55"/>
      <c r="I25" s="55"/>
    </row>
    <row r="26" spans="1:9" s="44" customFormat="1" ht="36" customHeight="1" x14ac:dyDescent="0.35">
      <c r="A26" s="55"/>
      <c r="B26" s="67" t="s">
        <v>81</v>
      </c>
      <c r="C26" s="67" t="s">
        <v>231</v>
      </c>
      <c r="D26" s="67" t="s">
        <v>82</v>
      </c>
      <c r="E26" s="41"/>
      <c r="F26" s="55"/>
      <c r="G26" s="55"/>
      <c r="H26" s="55"/>
      <c r="I26" s="55"/>
    </row>
    <row r="27" spans="1:9" s="44" customFormat="1" ht="20.5" customHeight="1" x14ac:dyDescent="0.35">
      <c r="A27" s="55"/>
      <c r="B27" s="65" t="s">
        <v>184</v>
      </c>
      <c r="C27" s="65" t="s">
        <v>87</v>
      </c>
      <c r="D27" s="65" t="s">
        <v>67</v>
      </c>
      <c r="E27" s="41"/>
      <c r="F27" s="55"/>
      <c r="G27" s="55"/>
      <c r="H27" s="55"/>
      <c r="I27" s="55"/>
    </row>
    <row r="28" spans="1:9" s="44" customFormat="1" ht="20.5" customHeight="1" x14ac:dyDescent="0.35">
      <c r="A28" s="55"/>
      <c r="B28" s="65" t="s">
        <v>185</v>
      </c>
      <c r="C28" s="65" t="s">
        <v>186</v>
      </c>
      <c r="D28" s="65" t="s">
        <v>76</v>
      </c>
      <c r="E28" s="41"/>
      <c r="F28" s="55"/>
      <c r="G28" s="55"/>
      <c r="H28" s="55"/>
      <c r="I28" s="55"/>
    </row>
    <row r="29" spans="1:9" s="44" customFormat="1" ht="20.5" customHeight="1" x14ac:dyDescent="0.35">
      <c r="A29" s="55"/>
      <c r="B29" s="65" t="s">
        <v>182</v>
      </c>
      <c r="C29" s="65" t="s">
        <v>84</v>
      </c>
      <c r="D29" s="65" t="s">
        <v>67</v>
      </c>
      <c r="E29" s="41"/>
      <c r="F29" s="55"/>
      <c r="G29" s="55"/>
      <c r="H29" s="55"/>
      <c r="I29" s="55"/>
    </row>
    <row r="30" spans="1:9" s="44" customFormat="1" ht="20.5" customHeight="1" x14ac:dyDescent="0.35">
      <c r="A30" s="55"/>
      <c r="B30" s="65" t="s">
        <v>242</v>
      </c>
      <c r="C30" s="65" t="s">
        <v>84</v>
      </c>
      <c r="D30" s="65" t="s">
        <v>67</v>
      </c>
      <c r="E30" s="41"/>
      <c r="F30" s="55"/>
      <c r="G30" s="55"/>
      <c r="H30" s="55"/>
      <c r="I30" s="55"/>
    </row>
    <row r="31" spans="1:9" x14ac:dyDescent="0.4">
      <c r="A31" s="54"/>
      <c r="C31" s="54"/>
      <c r="D31" s="54"/>
      <c r="E31" s="54"/>
      <c r="F31" s="54"/>
      <c r="G31" s="54"/>
      <c r="H31" s="54"/>
      <c r="I31" s="54"/>
    </row>
    <row r="32" spans="1:9" x14ac:dyDescent="0.4">
      <c r="A32" s="54"/>
      <c r="B32" s="56" t="s">
        <v>239</v>
      </c>
      <c r="C32" s="54"/>
      <c r="D32" s="54"/>
      <c r="E32" s="54"/>
      <c r="F32" s="54"/>
      <c r="G32" s="54"/>
      <c r="H32" s="54"/>
      <c r="I32" s="54"/>
    </row>
    <row r="33" spans="1:9" hidden="1" x14ac:dyDescent="0.4">
      <c r="A33" s="54"/>
      <c r="B33" s="54"/>
      <c r="C33" s="54"/>
      <c r="D33" s="54"/>
      <c r="E33" s="54"/>
      <c r="F33" s="54"/>
      <c r="G33" s="54"/>
      <c r="H33" s="54"/>
      <c r="I33" s="54"/>
    </row>
    <row r="47" spans="1:9" ht="15" customHeight="1" x14ac:dyDescent="0.4"/>
  </sheetData>
  <hyperlinks>
    <hyperlink ref="B9" r:id="rId1" display="Click here to access" xr:uid="{7D1C217D-89CA-4919-8801-E3BB4022C76A}"/>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7C7F4450D482746AB6309F4A094EEFE" ma:contentTypeVersion="2" ma:contentTypeDescription="Crear nuevo documento." ma:contentTypeScope="" ma:versionID="a452110132cc16db28af4dec4baaf1bd">
  <xsd:schema xmlns:xsd="http://www.w3.org/2001/XMLSchema" xmlns:xs="http://www.w3.org/2001/XMLSchema" xmlns:p="http://schemas.microsoft.com/office/2006/metadata/properties" xmlns:ns2="d22022d7-cac3-4c92-b597-82347e5c5ad0" targetNamespace="http://schemas.microsoft.com/office/2006/metadata/properties" ma:root="true" ma:fieldsID="64f88940b3c796c60d967d55cac27d5c" ns2:_="">
    <xsd:import namespace="d22022d7-cac3-4c92-b597-82347e5c5ad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022d7-cac3-4c92-b597-82347e5c5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C60EEE-52AE-41BB-913E-E5DA2DAE3007}">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d22022d7-cac3-4c92-b597-82347e5c5ad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ED08AD2-0FBC-418E-B993-8D13CA21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022d7-cac3-4c92-b597-82347e5c5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0630CB-2723-4257-938F-AC8C41C376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Sustaintability Tracker</vt:lpstr>
      <vt:lpstr>Financial &amp; Operational</vt:lpstr>
      <vt:lpstr>Environmental</vt:lpstr>
      <vt:lpstr>Social</vt:lpstr>
      <vt:lpstr>Governance</vt:lpstr>
      <vt:lpstr>Targets and Commitments</vt:lpstr>
      <vt:lpstr>Policies</vt:lpstr>
      <vt:lpstr>Certifications</vt:lpstr>
      <vt:lpstr>Environmental!Área_de_impresión</vt:lpstr>
      <vt:lpstr>'Financial &amp; Operational'!Área_de_impresión</vt:lpstr>
      <vt:lpstr>Governance!Área_de_impresión</vt:lpstr>
      <vt:lpstr>Social!Área_de_impresión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Laura Frugoni</dc:creator>
  <cp:keywords/>
  <dc:description/>
  <cp:lastModifiedBy>Maia Frugoni</cp:lastModifiedBy>
  <cp:revision/>
  <dcterms:created xsi:type="dcterms:W3CDTF">2015-06-05T18:19:34Z</dcterms:created>
  <dcterms:modified xsi:type="dcterms:W3CDTF">2025-05-21T12:58:15Z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0x010100E7C7F4450D482746AB6309F4A094EEFE</vt:lpwstr>
  </property>
</Properties>
</file>