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decoagro-my.sharepoint.com/personal/vcabello_adecoagro_com/Documents/Documentos/IR/ESG/Sustainalytics/"/>
    </mc:Choice>
  </mc:AlternateContent>
  <xr:revisionPtr revIDLastSave="106" documentId="8_{EFFC64FC-63F7-43EA-8E06-49211524F42E}" xr6:coauthVersionLast="47" xr6:coauthVersionMax="47" xr10:uidLastSave="{2DDB7BE1-93A3-40DB-B1F9-9F71B8439FBF}"/>
  <bookViews>
    <workbookView xWindow="-110" yWindow="-110" windowWidth="19420" windowHeight="11500" activeTab="2" xr2:uid="{00000000-000D-0000-FFFF-FFFF00000000}"/>
  </bookViews>
  <sheets>
    <sheet name="2022" sheetId="1" r:id="rId1"/>
    <sheet name="2023" sheetId="2" r:id="rId2"/>
    <sheet name="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3" l="1"/>
  <c r="D52" i="3"/>
  <c r="E52" i="3" s="1"/>
  <c r="D47" i="3"/>
  <c r="D51" i="3"/>
  <c r="D49" i="3"/>
  <c r="D45" i="3"/>
  <c r="D75" i="3" l="1"/>
  <c r="D74" i="3"/>
  <c r="D72" i="3"/>
  <c r="D86" i="3"/>
  <c r="D63" i="3"/>
  <c r="D64" i="3" s="1"/>
  <c r="D43" i="3"/>
  <c r="D26" i="3"/>
  <c r="E26" i="3" s="1"/>
  <c r="D25" i="3"/>
  <c r="D15" i="3"/>
  <c r="E15" i="3" s="1"/>
  <c r="D12" i="3"/>
  <c r="D14" i="3" s="1"/>
  <c r="D70" i="2"/>
  <c r="D72" i="2"/>
  <c r="D71" i="3" l="1"/>
  <c r="D80" i="3"/>
  <c r="D79" i="3"/>
  <c r="E64" i="3"/>
  <c r="D87" i="3"/>
  <c r="D88" i="3" s="1"/>
  <c r="D78" i="3"/>
  <c r="D50" i="2"/>
  <c r="E50" i="2" s="1"/>
  <c r="D49" i="2"/>
  <c r="D47" i="2"/>
  <c r="D45" i="2"/>
  <c r="D43" i="2"/>
  <c r="D69" i="2"/>
  <c r="D83" i="2"/>
  <c r="D71" i="2"/>
  <c r="D60" i="2"/>
  <c r="D61" i="2" s="1"/>
  <c r="D28" i="2"/>
  <c r="D76" i="2" s="1"/>
  <c r="D27" i="2"/>
  <c r="D17" i="2"/>
  <c r="D12" i="2"/>
  <c r="D14" i="2" s="1"/>
  <c r="D16" i="2" s="1"/>
  <c r="D77" i="3" l="1"/>
  <c r="D83" i="3" s="1"/>
  <c r="E28" i="2"/>
  <c r="D68" i="2"/>
  <c r="D75" i="2"/>
  <c r="E17" i="2"/>
  <c r="D84" i="2"/>
  <c r="D85" i="2" s="1"/>
  <c r="E61" i="2"/>
  <c r="D77" i="2"/>
  <c r="D74" i="2" s="1"/>
  <c r="D68" i="1"/>
  <c r="D67" i="1"/>
  <c r="D66" i="1"/>
  <c r="D80" i="1"/>
  <c r="D80" i="2" l="1"/>
  <c r="D65" i="1"/>
  <c r="D27" i="1"/>
  <c r="D45" i="1" l="1"/>
  <c r="D47" i="1" s="1"/>
  <c r="D74" i="1" s="1"/>
  <c r="D46" i="1" l="1"/>
  <c r="D44" i="1"/>
  <c r="D57" i="1" l="1"/>
  <c r="D58" i="1" s="1"/>
  <c r="D81" i="1" s="1"/>
  <c r="D42" i="1"/>
  <c r="D28" i="1" l="1"/>
  <c r="D73" i="1" s="1"/>
  <c r="D82" i="1" l="1"/>
  <c r="D17" i="1" l="1"/>
  <c r="D72" i="1" s="1"/>
  <c r="D71" i="1" s="1"/>
  <c r="D77" i="1" s="1"/>
  <c r="D12" i="1"/>
  <c r="D14" i="1" s="1"/>
  <c r="D16" i="1" s="1"/>
</calcChain>
</file>

<file path=xl/sharedStrings.xml><?xml version="1.0" encoding="utf-8"?>
<sst xmlns="http://schemas.openxmlformats.org/spreadsheetml/2006/main" count="357" uniqueCount="80">
  <si>
    <t>Unit</t>
  </si>
  <si>
    <t>Tn</t>
  </si>
  <si>
    <t>x</t>
  </si>
  <si>
    <t>Sugar, Ethanol &amp; Energy Business - Brazil</t>
  </si>
  <si>
    <t>Dairy Business - Argentina</t>
  </si>
  <si>
    <t>Crops Business - Argentina &amp; Urguay</t>
  </si>
  <si>
    <t>Consolidated Company - Brazil, Argentina &amp; Uruguay</t>
  </si>
  <si>
    <t>Rice</t>
  </si>
  <si>
    <t>Dairy</t>
  </si>
  <si>
    <t>Biodigestor</t>
  </si>
  <si>
    <t>EMS Certified</t>
  </si>
  <si>
    <t>MWh</t>
  </si>
  <si>
    <t xml:space="preserve">Sugarcane </t>
  </si>
  <si>
    <t>Total Sugarcane crushed</t>
  </si>
  <si>
    <t>Bonsucro certified</t>
  </si>
  <si>
    <t>%</t>
  </si>
  <si>
    <t>Total EMS certified</t>
  </si>
  <si>
    <t xml:space="preserve">Crops </t>
  </si>
  <si>
    <t>ISO 14001 certified</t>
  </si>
  <si>
    <t>Total Biodigestor</t>
  </si>
  <si>
    <t>RenovaBio certified</t>
  </si>
  <si>
    <t>Selo Verde certified</t>
  </si>
  <si>
    <t>Total Rice produced</t>
  </si>
  <si>
    <t>FSA certified</t>
  </si>
  <si>
    <t xml:space="preserve">RTRS certified </t>
  </si>
  <si>
    <t xml:space="preserve">Conclusion: As can be seen, ~90% of Adecoagro's business is certified by EMS. </t>
  </si>
  <si>
    <t xml:space="preserve">CRS certified </t>
  </si>
  <si>
    <t xml:space="preserve">FSA certified </t>
  </si>
  <si>
    <t>FSA certified (peanut)</t>
  </si>
  <si>
    <t>CRS certified (soybean)</t>
  </si>
  <si>
    <t>RTRS certified (soybean)</t>
  </si>
  <si>
    <t>Certification: Bonsucro, Renovabio &amp; Selo Verde</t>
  </si>
  <si>
    <t>Application: Covers 100% of our 3 SE&amp;E industrial facilities</t>
  </si>
  <si>
    <t>Certification: FSA (Farm Sustainability Assessment) by SAI Platform</t>
  </si>
  <si>
    <t>Application: Covers 23,578 hectares, equivalent to a production of 140,000 Tn of rough rice.</t>
  </si>
  <si>
    <t>Certification: RTRS</t>
  </si>
  <si>
    <t>Certification: CRS</t>
  </si>
  <si>
    <t>Application: Covers 8,000 hectares of soybean, equivalent to a production of 18,960 Tn.</t>
  </si>
  <si>
    <t>Application: Covers 55,279 Tn of soybean.</t>
  </si>
  <si>
    <t>Application: Covers 19,000 hectares of peanut, equivalent to a production of 53,200 Tn.</t>
  </si>
  <si>
    <t>Rice Business - Argentina &amp; Uruguay</t>
  </si>
  <si>
    <t>Total Crops produced</t>
  </si>
  <si>
    <t>Certification: ISO 14001</t>
  </si>
  <si>
    <t>Application: 100% of our biodigestor which produces energy</t>
  </si>
  <si>
    <t>Certification: Bonsucro, Renovabio, Selo Verde, FSA, RTRS, CRS, ISO 14001</t>
  </si>
  <si>
    <t>Total Production Excluding Biodigestor</t>
  </si>
  <si>
    <t>Rice Business</t>
  </si>
  <si>
    <t>Crops Business</t>
  </si>
  <si>
    <t>SE&amp;E Business</t>
  </si>
  <si>
    <t>Dairy Business</t>
  </si>
  <si>
    <t>EMS certified</t>
  </si>
  <si>
    <t>Consolidated Excluding Biodigestor</t>
  </si>
  <si>
    <t>Application: Covers 157,000 Tn of rough rice.</t>
  </si>
  <si>
    <t>Application: Covers 36,212 Tn of soybean.</t>
  </si>
  <si>
    <t>Application: Covers 17,526 Tn of soybean.</t>
  </si>
  <si>
    <t>Application: Covers 23,333 Tn of peanut.</t>
  </si>
  <si>
    <t>FSA certified (corn)</t>
  </si>
  <si>
    <t>Application: Covers 22,151 Tn of corn.</t>
  </si>
  <si>
    <t xml:space="preserve">Conclusion: As can be seen, over 90% of Adecoagro's business is certified by EMS. </t>
  </si>
  <si>
    <t>Adecoagro - EMS Certification (environmental)</t>
  </si>
  <si>
    <t>Rice Business - Argentina &amp; Uruguay (22/23 campaign)</t>
  </si>
  <si>
    <t>Crops Business - Argentina &amp; Urguay (22/23 campaign)</t>
  </si>
  <si>
    <t>Rice Business - Argentina &amp; Uruguay (23/24 campaign)</t>
  </si>
  <si>
    <t>Crops Business - Argentina &amp; Urguay (23/24 campaign)</t>
  </si>
  <si>
    <t>Certification: Bonsucro, Renovabio</t>
  </si>
  <si>
    <t>Application: Covers 135,739 Tn of rough rice.</t>
  </si>
  <si>
    <t>Application: Covers 43,000 Tn of soybean.</t>
  </si>
  <si>
    <t>Application: Covers 71,114 Tn of soybean.</t>
  </si>
  <si>
    <t>Certification: EPA</t>
  </si>
  <si>
    <t>EPA certified (soybean)</t>
  </si>
  <si>
    <t xml:space="preserve">EPA certified </t>
  </si>
  <si>
    <t>Application: Covers 43,084 Tn of soybean.</t>
  </si>
  <si>
    <t>Application: Covers 34,500 Tn of peanut.</t>
  </si>
  <si>
    <t>FSA certified (corn and wheat)</t>
  </si>
  <si>
    <t>Application: Covers 36,700 Tn of corn and wheat.</t>
  </si>
  <si>
    <t>Application: 100% of our biodigestors (2) which produce energy</t>
  </si>
  <si>
    <t>Certification: Bonsucro, Renovabio, Selo Verde, FSA, RTRS, CRS, EPA, ISO 14001</t>
  </si>
  <si>
    <t>It is worth highlighting that our 4 free-stalls have animal welfare certifications</t>
  </si>
  <si>
    <r>
      <t>Rice Business</t>
    </r>
    <r>
      <rPr>
        <vertAlign val="superscript"/>
        <sz val="10"/>
        <color theme="1"/>
        <rFont val="Calibri"/>
        <family val="2"/>
        <scheme val="minor"/>
      </rPr>
      <t>(1)</t>
    </r>
  </si>
  <si>
    <t>(1) includes Rice originated from third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</si>
</sst>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5837"/>
      <name val="Calibri"/>
      <family val="2"/>
      <scheme val="minor"/>
    </font>
    <font>
      <sz val="10"/>
      <color rgb="FF005837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rgb="FF00583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83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5837"/>
      </bottom>
      <diagonal/>
    </border>
    <border>
      <left/>
      <right/>
      <top/>
      <bottom style="medium">
        <color rgb="FF005837"/>
      </bottom>
      <diagonal/>
    </border>
    <border>
      <left/>
      <right/>
      <top style="thin">
        <color rgb="FF005837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0" xfId="0" applyFont="1"/>
    <xf numFmtId="9" fontId="3" fillId="4" borderId="0" xfId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0" xfId="1" applyFont="1" applyAlignment="1">
      <alignment horizontal="center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3" fillId="3" borderId="4" xfId="0" applyFont="1" applyFill="1" applyBorder="1"/>
    <xf numFmtId="0" fontId="10" fillId="3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0" xfId="0" applyFont="1" applyFill="1"/>
    <xf numFmtId="0" fontId="2" fillId="3" borderId="8" xfId="0" applyFont="1" applyFill="1" applyBorder="1"/>
    <xf numFmtId="0" fontId="10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0" fillId="3" borderId="9" xfId="0" applyFont="1" applyFill="1" applyBorder="1" applyAlignment="1">
      <alignment horizontal="center"/>
    </xf>
    <xf numFmtId="0" fontId="3" fillId="3" borderId="10" xfId="0" applyFont="1" applyFill="1" applyBorder="1"/>
    <xf numFmtId="0" fontId="10" fillId="3" borderId="11" xfId="0" applyFont="1" applyFill="1" applyBorder="1" applyAlignment="1">
      <alignment horizontal="center"/>
    </xf>
    <xf numFmtId="0" fontId="3" fillId="3" borderId="13" xfId="0" applyFont="1" applyFill="1" applyBorder="1"/>
    <xf numFmtId="0" fontId="2" fillId="3" borderId="14" xfId="0" applyFont="1" applyFill="1" applyBorder="1"/>
    <xf numFmtId="0" fontId="10" fillId="3" borderId="1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9" fontId="14" fillId="4" borderId="0" xfId="1" applyFon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3" fillId="3" borderId="10" xfId="0" applyFont="1" applyFill="1" applyBorder="1" applyAlignment="1">
      <alignment horizontal="left" indent="1"/>
    </xf>
    <xf numFmtId="0" fontId="3" fillId="3" borderId="6" xfId="0" applyFont="1" applyFill="1" applyBorder="1" applyAlignment="1">
      <alignment horizontal="left" indent="1"/>
    </xf>
    <xf numFmtId="9" fontId="6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164" fontId="2" fillId="0" borderId="0" xfId="2" applyNumberFormat="1" applyFont="1"/>
    <xf numFmtId="165" fontId="2" fillId="0" borderId="0" xfId="1" applyNumberFormat="1" applyFont="1"/>
    <xf numFmtId="9" fontId="11" fillId="0" borderId="0" xfId="1" applyFont="1" applyFill="1" applyAlignment="1">
      <alignment horizontal="center"/>
    </xf>
    <xf numFmtId="0" fontId="14" fillId="3" borderId="4" xfId="0" applyFont="1" applyFill="1" applyBorder="1"/>
    <xf numFmtId="0" fontId="14" fillId="3" borderId="6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14" fillId="3" borderId="10" xfId="0" applyFont="1" applyFill="1" applyBorder="1" applyAlignment="1">
      <alignment horizontal="left" indent="1"/>
    </xf>
    <xf numFmtId="0" fontId="14" fillId="3" borderId="10" xfId="0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0" fontId="2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3" fontId="13" fillId="4" borderId="0" xfId="0" applyNumberFormat="1" applyFont="1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5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746125</xdr:colOff>
      <xdr:row>76</xdr:row>
      <xdr:rowOff>-1</xdr:rowOff>
    </xdr:from>
    <xdr:to>
      <xdr:col>4</xdr:col>
      <xdr:colOff>33340</xdr:colOff>
      <xdr:row>76</xdr:row>
      <xdr:rowOff>164301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349625" y="12723812"/>
          <a:ext cx="866778" cy="164302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747712</xdr:colOff>
      <xdr:row>81</xdr:row>
      <xdr:rowOff>17461</xdr:rowOff>
    </xdr:from>
    <xdr:to>
      <xdr:col>4</xdr:col>
      <xdr:colOff>34927</xdr:colOff>
      <xdr:row>82</xdr:row>
      <xdr:rowOff>15076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74CAB9AE-8946-46C7-A60B-A6EF336A9999}"/>
            </a:ext>
          </a:extLst>
        </xdr:cNvPr>
        <xdr:cNvSpPr/>
      </xdr:nvSpPr>
      <xdr:spPr>
        <a:xfrm>
          <a:off x="3351212" y="13662024"/>
          <a:ext cx="866778" cy="164302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746125</xdr:colOff>
      <xdr:row>79</xdr:row>
      <xdr:rowOff>-1</xdr:rowOff>
    </xdr:from>
    <xdr:to>
      <xdr:col>4</xdr:col>
      <xdr:colOff>33340</xdr:colOff>
      <xdr:row>79</xdr:row>
      <xdr:rowOff>164301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B29AE845-6220-45CF-9F24-387890D9826A}"/>
            </a:ext>
          </a:extLst>
        </xdr:cNvPr>
        <xdr:cNvSpPr/>
      </xdr:nvSpPr>
      <xdr:spPr>
        <a:xfrm>
          <a:off x="3355975" y="12649199"/>
          <a:ext cx="862015" cy="164302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747712</xdr:colOff>
      <xdr:row>84</xdr:row>
      <xdr:rowOff>17461</xdr:rowOff>
    </xdr:from>
    <xdr:to>
      <xdr:col>4</xdr:col>
      <xdr:colOff>34927</xdr:colOff>
      <xdr:row>85</xdr:row>
      <xdr:rowOff>15076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6CBE5A11-8454-4959-8E36-42870F5A3084}"/>
            </a:ext>
          </a:extLst>
        </xdr:cNvPr>
        <xdr:cNvSpPr/>
      </xdr:nvSpPr>
      <xdr:spPr>
        <a:xfrm>
          <a:off x="3357562" y="13587411"/>
          <a:ext cx="862015" cy="162715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746125</xdr:colOff>
      <xdr:row>82</xdr:row>
      <xdr:rowOff>-1</xdr:rowOff>
    </xdr:from>
    <xdr:to>
      <xdr:col>4</xdr:col>
      <xdr:colOff>33340</xdr:colOff>
      <xdr:row>82</xdr:row>
      <xdr:rowOff>164301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66D6A249-1398-43BE-B606-0353EB34A8C1}"/>
            </a:ext>
          </a:extLst>
        </xdr:cNvPr>
        <xdr:cNvSpPr/>
      </xdr:nvSpPr>
      <xdr:spPr>
        <a:xfrm>
          <a:off x="3355975" y="13144499"/>
          <a:ext cx="862015" cy="164302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747712</xdr:colOff>
      <xdr:row>87</xdr:row>
      <xdr:rowOff>17461</xdr:rowOff>
    </xdr:from>
    <xdr:to>
      <xdr:col>4</xdr:col>
      <xdr:colOff>34927</xdr:colOff>
      <xdr:row>88</xdr:row>
      <xdr:rowOff>15076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96FDE235-D480-4EFA-ACB4-6DDF566F3899}"/>
            </a:ext>
          </a:extLst>
        </xdr:cNvPr>
        <xdr:cNvSpPr/>
      </xdr:nvSpPr>
      <xdr:spPr>
        <a:xfrm>
          <a:off x="3357562" y="14082711"/>
          <a:ext cx="862015" cy="162715"/>
        </a:xfrm>
        <a:prstGeom prst="ellipse">
          <a:avLst/>
        </a:prstGeom>
        <a:noFill/>
        <a:ln w="2857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6"/>
  <sheetViews>
    <sheetView showGridLines="0" zoomScale="80" zoomScaleNormal="80" workbookViewId="0">
      <selection activeCell="F69" sqref="F69"/>
    </sheetView>
  </sheetViews>
  <sheetFormatPr baseColWidth="10" defaultColWidth="11" defaultRowHeight="13" x14ac:dyDescent="0.3"/>
  <cols>
    <col min="1" max="1" width="3.453125" style="1" customWidth="1"/>
    <col min="2" max="2" width="33.90625" style="1" customWidth="1"/>
    <col min="3" max="3" width="11" style="1" customWidth="1"/>
    <col min="4" max="4" width="11.54296875" style="1" customWidth="1"/>
    <col min="5" max="16384" width="11" style="1"/>
  </cols>
  <sheetData>
    <row r="2" spans="1:6" s="21" customFormat="1" ht="19" thickBot="1" x14ac:dyDescent="0.5">
      <c r="A2" s="20" t="s">
        <v>2</v>
      </c>
      <c r="B2" s="22" t="s">
        <v>59</v>
      </c>
      <c r="C2" s="22"/>
      <c r="D2" s="23"/>
      <c r="E2" s="23"/>
      <c r="F2" s="23"/>
    </row>
    <row r="3" spans="1:6" s="21" customFormat="1" ht="5.25" customHeight="1" x14ac:dyDescent="0.45">
      <c r="A3" s="20"/>
      <c r="D3" s="20"/>
      <c r="E3" s="20"/>
      <c r="F3" s="20"/>
    </row>
    <row r="4" spans="1:6" x14ac:dyDescent="0.3">
      <c r="A4" s="12" t="s">
        <v>2</v>
      </c>
      <c r="B4" s="13" t="s">
        <v>3</v>
      </c>
      <c r="C4" s="14"/>
      <c r="D4" s="14"/>
      <c r="E4" s="14"/>
      <c r="F4" s="14"/>
    </row>
    <row r="5" spans="1:6" x14ac:dyDescent="0.3">
      <c r="A5" s="12"/>
      <c r="B5" s="37"/>
      <c r="C5" s="38"/>
      <c r="D5" s="38"/>
      <c r="E5" s="38"/>
      <c r="F5" s="38"/>
    </row>
    <row r="6" spans="1:6" x14ac:dyDescent="0.3">
      <c r="A6" s="12"/>
      <c r="B6" s="39" t="s">
        <v>31</v>
      </c>
      <c r="C6" s="44"/>
      <c r="D6" s="41"/>
      <c r="E6" s="38"/>
      <c r="F6" s="38"/>
    </row>
    <row r="7" spans="1:6" x14ac:dyDescent="0.3">
      <c r="A7" s="12"/>
      <c r="B7" s="58" t="s">
        <v>32</v>
      </c>
      <c r="C7" s="46"/>
      <c r="D7" s="42"/>
      <c r="E7" s="38"/>
      <c r="F7" s="38"/>
    </row>
    <row r="8" spans="1:6" x14ac:dyDescent="0.3">
      <c r="A8" s="12"/>
      <c r="B8" s="37"/>
      <c r="C8" s="38"/>
      <c r="D8" s="38"/>
      <c r="E8" s="38"/>
      <c r="F8" s="38"/>
    </row>
    <row r="9" spans="1:6" s="6" customFormat="1" x14ac:dyDescent="0.3">
      <c r="B9" s="3" t="s">
        <v>12</v>
      </c>
      <c r="C9" s="4" t="s">
        <v>0</v>
      </c>
      <c r="D9" s="4">
        <v>2022</v>
      </c>
      <c r="F9" s="15"/>
    </row>
    <row r="10" spans="1:6" s="6" customFormat="1" x14ac:dyDescent="0.3">
      <c r="B10" s="2" t="s">
        <v>13</v>
      </c>
      <c r="C10" s="10" t="s">
        <v>1</v>
      </c>
      <c r="D10" s="11">
        <v>10484888.470000003</v>
      </c>
      <c r="E10" s="1"/>
      <c r="F10" s="1"/>
    </row>
    <row r="11" spans="1:6" x14ac:dyDescent="0.3">
      <c r="B11" s="8" t="s">
        <v>14</v>
      </c>
      <c r="C11" s="9" t="s">
        <v>15</v>
      </c>
      <c r="D11" s="30">
        <v>1</v>
      </c>
      <c r="E11" s="6"/>
      <c r="F11" s="6"/>
    </row>
    <row r="12" spans="1:6" s="6" customFormat="1" x14ac:dyDescent="0.3">
      <c r="B12" s="25" t="s">
        <v>14</v>
      </c>
      <c r="C12" s="5" t="s">
        <v>1</v>
      </c>
      <c r="D12" s="7">
        <f>+D11*D10</f>
        <v>10484888.470000003</v>
      </c>
    </row>
    <row r="13" spans="1:6" s="6" customFormat="1" x14ac:dyDescent="0.3">
      <c r="B13" s="8" t="s">
        <v>20</v>
      </c>
      <c r="C13" s="9" t="s">
        <v>15</v>
      </c>
      <c r="D13" s="30">
        <v>1</v>
      </c>
      <c r="E13" s="1"/>
      <c r="F13" s="1"/>
    </row>
    <row r="14" spans="1:6" x14ac:dyDescent="0.3">
      <c r="B14" s="25" t="s">
        <v>20</v>
      </c>
      <c r="C14" s="5" t="s">
        <v>1</v>
      </c>
      <c r="D14" s="7">
        <f>+D13*D12</f>
        <v>10484888.470000003</v>
      </c>
      <c r="E14" s="6"/>
      <c r="F14" s="6"/>
    </row>
    <row r="15" spans="1:6" s="6" customFormat="1" x14ac:dyDescent="0.3">
      <c r="B15" s="8" t="s">
        <v>21</v>
      </c>
      <c r="C15" s="9" t="s">
        <v>15</v>
      </c>
      <c r="D15" s="30">
        <v>1</v>
      </c>
    </row>
    <row r="16" spans="1:6" s="6" customFormat="1" x14ac:dyDescent="0.3">
      <c r="B16" s="25" t="s">
        <v>21</v>
      </c>
      <c r="C16" s="5" t="s">
        <v>1</v>
      </c>
      <c r="D16" s="7">
        <f>+D15*D14</f>
        <v>10484888.470000003</v>
      </c>
      <c r="E16" s="2"/>
      <c r="F16" s="2"/>
    </row>
    <row r="17" spans="1:6" s="2" customFormat="1" x14ac:dyDescent="0.3">
      <c r="B17" s="27" t="s">
        <v>16</v>
      </c>
      <c r="C17" s="28" t="s">
        <v>1</v>
      </c>
      <c r="D17" s="29">
        <f>+D10</f>
        <v>10484888.470000003</v>
      </c>
      <c r="E17" s="15"/>
      <c r="F17" s="15"/>
    </row>
    <row r="18" spans="1:6" s="15" customFormat="1" x14ac:dyDescent="0.3">
      <c r="B18" s="1"/>
      <c r="C18" s="5"/>
      <c r="D18" s="26"/>
    </row>
    <row r="19" spans="1:6" x14ac:dyDescent="0.3">
      <c r="A19" s="12" t="s">
        <v>2</v>
      </c>
      <c r="B19" s="13" t="s">
        <v>40</v>
      </c>
      <c r="C19" s="14"/>
      <c r="D19" s="14"/>
      <c r="E19" s="14"/>
      <c r="F19" s="14"/>
    </row>
    <row r="20" spans="1:6" x14ac:dyDescent="0.3">
      <c r="A20" s="12"/>
      <c r="B20" s="37"/>
      <c r="C20" s="38"/>
      <c r="D20" s="38"/>
      <c r="E20" s="38"/>
      <c r="F20" s="38"/>
    </row>
    <row r="21" spans="1:6" x14ac:dyDescent="0.3">
      <c r="A21" s="12"/>
      <c r="B21" s="39" t="s">
        <v>33</v>
      </c>
      <c r="C21" s="44"/>
      <c r="D21" s="45"/>
      <c r="E21" s="45"/>
      <c r="F21" s="41"/>
    </row>
    <row r="22" spans="1:6" x14ac:dyDescent="0.3">
      <c r="A22" s="12"/>
      <c r="B22" s="58" t="s">
        <v>34</v>
      </c>
      <c r="C22" s="46"/>
      <c r="D22" s="47"/>
      <c r="E22" s="47"/>
      <c r="F22" s="42"/>
    </row>
    <row r="23" spans="1:6" x14ac:dyDescent="0.3">
      <c r="A23" s="12"/>
      <c r="B23" s="37"/>
      <c r="C23" s="38"/>
      <c r="D23" s="38"/>
      <c r="E23" s="38"/>
      <c r="F23" s="38"/>
    </row>
    <row r="24" spans="1:6" s="2" customFormat="1" x14ac:dyDescent="0.3">
      <c r="A24" s="12"/>
      <c r="B24" s="3" t="s">
        <v>7</v>
      </c>
      <c r="C24" s="4" t="s">
        <v>0</v>
      </c>
      <c r="D24" s="4">
        <v>2022</v>
      </c>
      <c r="E24" s="15"/>
      <c r="F24" s="15"/>
    </row>
    <row r="25" spans="1:6" s="2" customFormat="1" x14ac:dyDescent="0.3">
      <c r="A25" s="1"/>
      <c r="B25" s="2" t="s">
        <v>22</v>
      </c>
      <c r="C25" s="10" t="s">
        <v>1</v>
      </c>
      <c r="D25" s="11">
        <v>396681</v>
      </c>
      <c r="E25" s="15"/>
      <c r="F25" s="15"/>
    </row>
    <row r="26" spans="1:6" s="15" customFormat="1" x14ac:dyDescent="0.3">
      <c r="B26" s="25" t="s">
        <v>23</v>
      </c>
      <c r="C26" s="5" t="s">
        <v>1</v>
      </c>
      <c r="D26" s="7">
        <v>140000</v>
      </c>
      <c r="E26" s="1"/>
      <c r="F26" s="1"/>
    </row>
    <row r="27" spans="1:6" s="15" customFormat="1" x14ac:dyDescent="0.3">
      <c r="B27" s="8" t="s">
        <v>23</v>
      </c>
      <c r="C27" s="9" t="s">
        <v>15</v>
      </c>
      <c r="D27" s="30">
        <f>+D26/D25</f>
        <v>0.35292842359477766</v>
      </c>
      <c r="E27" s="1"/>
      <c r="F27" s="1"/>
    </row>
    <row r="28" spans="1:6" x14ac:dyDescent="0.3">
      <c r="B28" s="27" t="s">
        <v>16</v>
      </c>
      <c r="C28" s="28" t="s">
        <v>1</v>
      </c>
      <c r="D28" s="29">
        <f>+D26</f>
        <v>140000</v>
      </c>
    </row>
    <row r="29" spans="1:6" x14ac:dyDescent="0.3">
      <c r="B29" s="2"/>
      <c r="C29" s="10"/>
      <c r="D29" s="11"/>
    </row>
    <row r="30" spans="1:6" x14ac:dyDescent="0.3">
      <c r="A30" s="12" t="s">
        <v>2</v>
      </c>
      <c r="B30" s="13" t="s">
        <v>5</v>
      </c>
      <c r="C30" s="14"/>
      <c r="D30" s="14"/>
      <c r="E30" s="14"/>
      <c r="F30" s="14"/>
    </row>
    <row r="31" spans="1:6" x14ac:dyDescent="0.3">
      <c r="A31" s="12"/>
      <c r="B31" s="37"/>
      <c r="C31" s="38"/>
      <c r="D31" s="38"/>
      <c r="E31" s="38"/>
      <c r="F31" s="38"/>
    </row>
    <row r="32" spans="1:6" x14ac:dyDescent="0.3">
      <c r="A32" s="12"/>
      <c r="B32" s="39" t="s">
        <v>35</v>
      </c>
      <c r="C32" s="44"/>
      <c r="D32" s="45"/>
      <c r="E32" s="45"/>
      <c r="F32" s="41"/>
    </row>
    <row r="33" spans="1:6" x14ac:dyDescent="0.3">
      <c r="A33" s="12"/>
      <c r="B33" s="57" t="s">
        <v>37</v>
      </c>
      <c r="C33" s="43"/>
      <c r="D33" s="40"/>
      <c r="E33" s="40"/>
      <c r="F33" s="49"/>
    </row>
    <row r="34" spans="1:6" x14ac:dyDescent="0.3">
      <c r="A34" s="12"/>
      <c r="B34" s="48" t="s">
        <v>36</v>
      </c>
      <c r="C34" s="43"/>
      <c r="D34" s="40"/>
      <c r="E34" s="40"/>
      <c r="F34" s="49"/>
    </row>
    <row r="35" spans="1:6" x14ac:dyDescent="0.3">
      <c r="A35" s="12"/>
      <c r="B35" s="57" t="s">
        <v>38</v>
      </c>
      <c r="C35" s="43"/>
      <c r="D35" s="40"/>
      <c r="E35" s="40"/>
      <c r="F35" s="49"/>
    </row>
    <row r="36" spans="1:6" x14ac:dyDescent="0.3">
      <c r="A36" s="12"/>
      <c r="B36" s="48" t="s">
        <v>33</v>
      </c>
      <c r="C36" s="43"/>
      <c r="D36" s="40"/>
      <c r="E36" s="40"/>
      <c r="F36" s="49"/>
    </row>
    <row r="37" spans="1:6" x14ac:dyDescent="0.3">
      <c r="A37" s="12"/>
      <c r="B37" s="58" t="s">
        <v>39</v>
      </c>
      <c r="C37" s="46"/>
      <c r="D37" s="47"/>
      <c r="E37" s="47"/>
      <c r="F37" s="42"/>
    </row>
    <row r="38" spans="1:6" x14ac:dyDescent="0.3">
      <c r="A38" s="12"/>
      <c r="B38" s="37"/>
      <c r="C38" s="38"/>
      <c r="D38" s="38"/>
      <c r="E38" s="38"/>
      <c r="F38" s="38"/>
    </row>
    <row r="39" spans="1:6" s="2" customFormat="1" x14ac:dyDescent="0.3">
      <c r="B39" s="3" t="s">
        <v>17</v>
      </c>
      <c r="C39" s="4" t="s">
        <v>0</v>
      </c>
      <c r="D39" s="4">
        <v>2022</v>
      </c>
      <c r="E39" s="1"/>
      <c r="F39" s="1"/>
    </row>
    <row r="40" spans="1:6" x14ac:dyDescent="0.3">
      <c r="B40" s="2" t="s">
        <v>41</v>
      </c>
      <c r="C40" s="10" t="s">
        <v>1</v>
      </c>
      <c r="D40" s="11">
        <v>754584</v>
      </c>
    </row>
    <row r="41" spans="1:6" ht="12" customHeight="1" x14ac:dyDescent="0.3">
      <c r="B41" s="25" t="s">
        <v>30</v>
      </c>
      <c r="C41" s="5" t="s">
        <v>1</v>
      </c>
      <c r="D41" s="7">
        <v>18960</v>
      </c>
    </row>
    <row r="42" spans="1:6" x14ac:dyDescent="0.3">
      <c r="B42" s="8" t="s">
        <v>24</v>
      </c>
      <c r="C42" s="9" t="s">
        <v>15</v>
      </c>
      <c r="D42" s="31">
        <f>+D41/D40</f>
        <v>2.5126427276486119E-2</v>
      </c>
    </row>
    <row r="43" spans="1:6" ht="12" customHeight="1" x14ac:dyDescent="0.3">
      <c r="B43" s="25" t="s">
        <v>29</v>
      </c>
      <c r="C43" s="5" t="s">
        <v>1</v>
      </c>
      <c r="D43" s="7">
        <v>55279</v>
      </c>
    </row>
    <row r="44" spans="1:6" x14ac:dyDescent="0.3">
      <c r="B44" s="8" t="s">
        <v>26</v>
      </c>
      <c r="C44" s="9" t="s">
        <v>15</v>
      </c>
      <c r="D44" s="31">
        <f>+D43/D40</f>
        <v>7.3257582986122158E-2</v>
      </c>
    </row>
    <row r="45" spans="1:6" x14ac:dyDescent="0.3">
      <c r="B45" s="25" t="s">
        <v>28</v>
      </c>
      <c r="C45" s="5" t="s">
        <v>1</v>
      </c>
      <c r="D45" s="7">
        <f>19000*2.8</f>
        <v>53200</v>
      </c>
    </row>
    <row r="46" spans="1:6" x14ac:dyDescent="0.3">
      <c r="B46" s="8" t="s">
        <v>27</v>
      </c>
      <c r="C46" s="9" t="s">
        <v>15</v>
      </c>
      <c r="D46" s="31">
        <f>+D45/D40</f>
        <v>7.0502422526849226E-2</v>
      </c>
    </row>
    <row r="47" spans="1:6" x14ac:dyDescent="0.3">
      <c r="B47" s="27" t="s">
        <v>16</v>
      </c>
      <c r="C47" s="28" t="s">
        <v>1</v>
      </c>
      <c r="D47" s="29">
        <f>+D41+D43+D45</f>
        <v>127439</v>
      </c>
    </row>
    <row r="49" spans="1:6" x14ac:dyDescent="0.3">
      <c r="A49" s="12" t="s">
        <v>2</v>
      </c>
      <c r="B49" s="13" t="s">
        <v>4</v>
      </c>
      <c r="C49" s="14"/>
      <c r="D49" s="14"/>
      <c r="E49" s="14"/>
      <c r="F49" s="14"/>
    </row>
    <row r="50" spans="1:6" x14ac:dyDescent="0.3">
      <c r="A50" s="12"/>
      <c r="B50" s="37"/>
      <c r="C50" s="38"/>
      <c r="D50" s="38"/>
      <c r="E50" s="38"/>
      <c r="F50" s="38"/>
    </row>
    <row r="51" spans="1:6" x14ac:dyDescent="0.3">
      <c r="A51" s="12"/>
      <c r="B51" s="39" t="s">
        <v>42</v>
      </c>
      <c r="C51" s="44"/>
      <c r="D51" s="45"/>
      <c r="E51" s="41"/>
      <c r="F51" s="38"/>
    </row>
    <row r="52" spans="1:6" x14ac:dyDescent="0.3">
      <c r="A52" s="12"/>
      <c r="B52" s="58" t="s">
        <v>43</v>
      </c>
      <c r="C52" s="46"/>
      <c r="D52" s="47"/>
      <c r="E52" s="42"/>
      <c r="F52" s="38"/>
    </row>
    <row r="53" spans="1:6" x14ac:dyDescent="0.3">
      <c r="A53" s="12"/>
      <c r="B53" s="37"/>
      <c r="C53" s="38"/>
      <c r="D53" s="38"/>
      <c r="E53" s="38"/>
      <c r="F53" s="38"/>
    </row>
    <row r="54" spans="1:6" ht="13.5" customHeight="1" x14ac:dyDescent="0.3">
      <c r="B54" s="3" t="s">
        <v>8</v>
      </c>
      <c r="C54" s="4" t="s">
        <v>0</v>
      </c>
      <c r="D54" s="4">
        <v>2022</v>
      </c>
    </row>
    <row r="55" spans="1:6" ht="13.5" customHeight="1" x14ac:dyDescent="0.3">
      <c r="B55" s="2" t="s">
        <v>9</v>
      </c>
      <c r="C55" s="10" t="s">
        <v>11</v>
      </c>
      <c r="D55" s="56">
        <v>9560</v>
      </c>
      <c r="F55" s="36"/>
    </row>
    <row r="56" spans="1:6" ht="13.5" customHeight="1" x14ac:dyDescent="0.3">
      <c r="B56" s="8" t="s">
        <v>18</v>
      </c>
      <c r="C56" s="9" t="s">
        <v>15</v>
      </c>
      <c r="D56" s="31">
        <v>1</v>
      </c>
      <c r="E56" s="2"/>
      <c r="F56" s="2"/>
    </row>
    <row r="57" spans="1:6" ht="15.75" customHeight="1" x14ac:dyDescent="0.3">
      <c r="B57" s="32" t="s">
        <v>18</v>
      </c>
      <c r="C57" s="33" t="s">
        <v>11</v>
      </c>
      <c r="D57" s="7">
        <f>+D56*D55</f>
        <v>9560</v>
      </c>
      <c r="E57" s="2"/>
      <c r="F57" s="2"/>
    </row>
    <row r="58" spans="1:6" s="2" customFormat="1" x14ac:dyDescent="0.3">
      <c r="B58" s="27" t="s">
        <v>16</v>
      </c>
      <c r="C58" s="28" t="s">
        <v>11</v>
      </c>
      <c r="D58" s="29">
        <f>+D57</f>
        <v>9560</v>
      </c>
      <c r="E58" s="6"/>
      <c r="F58" s="6"/>
    </row>
    <row r="59" spans="1:6" s="2" customFormat="1" x14ac:dyDescent="0.3">
      <c r="B59" s="1"/>
      <c r="C59" s="1"/>
      <c r="D59" s="1"/>
      <c r="E59" s="6"/>
      <c r="F59" s="6"/>
    </row>
    <row r="60" spans="1:6" x14ac:dyDescent="0.3">
      <c r="A60" s="12" t="s">
        <v>2</v>
      </c>
      <c r="B60" s="13" t="s">
        <v>6</v>
      </c>
      <c r="C60" s="14"/>
      <c r="D60" s="14"/>
      <c r="E60" s="14"/>
      <c r="F60" s="14"/>
    </row>
    <row r="61" spans="1:6" x14ac:dyDescent="0.3">
      <c r="A61" s="12"/>
      <c r="B61" s="37"/>
      <c r="C61" s="38"/>
      <c r="D61" s="38"/>
      <c r="E61" s="38"/>
      <c r="F61" s="38"/>
    </row>
    <row r="62" spans="1:6" x14ac:dyDescent="0.3">
      <c r="A62" s="12"/>
      <c r="B62" s="50" t="s">
        <v>44</v>
      </c>
      <c r="C62" s="51"/>
      <c r="D62" s="52"/>
      <c r="E62" s="53"/>
      <c r="F62" s="38"/>
    </row>
    <row r="63" spans="1:6" x14ac:dyDescent="0.3">
      <c r="A63" s="12"/>
      <c r="B63" s="2"/>
      <c r="D63" s="38"/>
      <c r="E63" s="38"/>
      <c r="F63" s="38"/>
    </row>
    <row r="64" spans="1:6" s="2" customFormat="1" x14ac:dyDescent="0.3">
      <c r="B64" s="3" t="s">
        <v>51</v>
      </c>
      <c r="C64" s="4" t="s">
        <v>0</v>
      </c>
      <c r="D64" s="4">
        <v>2022</v>
      </c>
      <c r="E64" s="1"/>
      <c r="F64" s="1"/>
    </row>
    <row r="65" spans="2:6" x14ac:dyDescent="0.3">
      <c r="B65" s="17" t="s">
        <v>45</v>
      </c>
      <c r="C65" s="18" t="s">
        <v>1</v>
      </c>
      <c r="D65" s="19">
        <f>+SUM(D66:D69)</f>
        <v>12008168.470000003</v>
      </c>
    </row>
    <row r="66" spans="2:6" x14ac:dyDescent="0.3">
      <c r="B66" s="24" t="s">
        <v>48</v>
      </c>
      <c r="C66" s="34" t="s">
        <v>1</v>
      </c>
      <c r="D66" s="35">
        <f>+D10</f>
        <v>10484888.470000003</v>
      </c>
    </row>
    <row r="67" spans="2:6" ht="14" customHeight="1" x14ac:dyDescent="0.45">
      <c r="B67" s="24" t="s">
        <v>46</v>
      </c>
      <c r="C67" s="34" t="s">
        <v>1</v>
      </c>
      <c r="D67" s="35">
        <f>+D25</f>
        <v>396681</v>
      </c>
      <c r="E67" s="21"/>
      <c r="F67" s="21"/>
    </row>
    <row r="68" spans="2:6" ht="14" customHeight="1" x14ac:dyDescent="0.45">
      <c r="B68" s="24" t="s">
        <v>47</v>
      </c>
      <c r="C68" s="34" t="s">
        <v>1</v>
      </c>
      <c r="D68" s="35">
        <f>+D40</f>
        <v>754584</v>
      </c>
      <c r="E68" s="21"/>
      <c r="F68" s="21"/>
    </row>
    <row r="69" spans="2:6" ht="14" customHeight="1" x14ac:dyDescent="0.45">
      <c r="B69" s="24" t="s">
        <v>49</v>
      </c>
      <c r="C69" s="34" t="s">
        <v>1</v>
      </c>
      <c r="D69" s="35">
        <v>372015</v>
      </c>
      <c r="E69" s="21"/>
      <c r="F69" s="21"/>
    </row>
    <row r="70" spans="2:6" ht="14" customHeight="1" x14ac:dyDescent="0.45">
      <c r="B70" s="24"/>
      <c r="C70" s="34"/>
      <c r="D70" s="35"/>
      <c r="E70" s="21"/>
      <c r="F70" s="21"/>
    </row>
    <row r="71" spans="2:6" x14ac:dyDescent="0.3">
      <c r="B71" s="17" t="s">
        <v>50</v>
      </c>
      <c r="C71" s="18" t="s">
        <v>1</v>
      </c>
      <c r="D71" s="19">
        <f>+SUM(D72:D75)</f>
        <v>10752327.470000003</v>
      </c>
    </row>
    <row r="72" spans="2:6" x14ac:dyDescent="0.3">
      <c r="B72" s="24" t="s">
        <v>48</v>
      </c>
      <c r="C72" s="34" t="s">
        <v>1</v>
      </c>
      <c r="D72" s="35">
        <f>+D17</f>
        <v>10484888.470000003</v>
      </c>
    </row>
    <row r="73" spans="2:6" ht="14" customHeight="1" x14ac:dyDescent="0.45">
      <c r="B73" s="24" t="s">
        <v>46</v>
      </c>
      <c r="C73" s="34" t="s">
        <v>1</v>
      </c>
      <c r="D73" s="35">
        <f>+D28</f>
        <v>140000</v>
      </c>
      <c r="E73" s="21"/>
      <c r="F73" s="21"/>
    </row>
    <row r="74" spans="2:6" ht="14" customHeight="1" x14ac:dyDescent="0.45">
      <c r="B74" s="24" t="s">
        <v>47</v>
      </c>
      <c r="C74" s="34" t="s">
        <v>1</v>
      </c>
      <c r="D74" s="35">
        <f>+D47</f>
        <v>127439</v>
      </c>
      <c r="E74" s="21"/>
      <c r="F74" s="21"/>
    </row>
    <row r="75" spans="2:6" ht="14" customHeight="1" x14ac:dyDescent="0.45">
      <c r="B75" s="24" t="s">
        <v>49</v>
      </c>
      <c r="C75" s="34" t="s">
        <v>1</v>
      </c>
      <c r="D75" s="35">
        <v>0</v>
      </c>
      <c r="E75" s="21"/>
      <c r="F75" s="21"/>
    </row>
    <row r="76" spans="2:6" ht="14" customHeight="1" x14ac:dyDescent="0.45">
      <c r="B76" s="24"/>
      <c r="C76" s="34"/>
      <c r="D76" s="35"/>
      <c r="E76" s="21"/>
      <c r="F76" s="21"/>
    </row>
    <row r="77" spans="2:6" x14ac:dyDescent="0.3">
      <c r="B77" s="17" t="s">
        <v>16</v>
      </c>
      <c r="C77" s="18" t="s">
        <v>15</v>
      </c>
      <c r="D77" s="16">
        <f>+D71/D65</f>
        <v>0.89541777306527082</v>
      </c>
    </row>
    <row r="78" spans="2:6" ht="14" customHeight="1" x14ac:dyDescent="0.45">
      <c r="C78" s="5"/>
      <c r="D78" s="7"/>
      <c r="E78" s="21"/>
      <c r="F78" s="21"/>
    </row>
    <row r="79" spans="2:6" ht="14" customHeight="1" x14ac:dyDescent="0.45">
      <c r="B79" s="3" t="s">
        <v>9</v>
      </c>
      <c r="C79" s="4" t="s">
        <v>0</v>
      </c>
      <c r="D79" s="4">
        <v>2022</v>
      </c>
      <c r="E79" s="21"/>
      <c r="F79" s="21"/>
    </row>
    <row r="80" spans="2:6" ht="18.5" x14ac:dyDescent="0.45">
      <c r="B80" s="17" t="s">
        <v>19</v>
      </c>
      <c r="C80" s="18" t="s">
        <v>11</v>
      </c>
      <c r="D80" s="19">
        <f>+D55</f>
        <v>9560</v>
      </c>
      <c r="E80" s="21"/>
      <c r="F80" s="21"/>
    </row>
    <row r="81" spans="2:4" x14ac:dyDescent="0.3">
      <c r="B81" s="24" t="s">
        <v>10</v>
      </c>
      <c r="C81" s="34" t="s">
        <v>11</v>
      </c>
      <c r="D81" s="35">
        <f>+D58</f>
        <v>9560</v>
      </c>
    </row>
    <row r="82" spans="2:4" x14ac:dyDescent="0.3">
      <c r="B82" s="17" t="s">
        <v>10</v>
      </c>
      <c r="C82" s="54" t="s">
        <v>15</v>
      </c>
      <c r="D82" s="55">
        <f>+D81/D80</f>
        <v>1</v>
      </c>
    </row>
    <row r="83" spans="2:4" x14ac:dyDescent="0.3">
      <c r="C83" s="5"/>
      <c r="D83" s="5"/>
    </row>
    <row r="84" spans="2:4" x14ac:dyDescent="0.3">
      <c r="B84" s="2" t="s">
        <v>25</v>
      </c>
      <c r="C84" s="5"/>
      <c r="D84" s="5"/>
    </row>
    <row r="85" spans="2:4" x14ac:dyDescent="0.3">
      <c r="C85" s="5"/>
      <c r="D85" s="5"/>
    </row>
    <row r="86" spans="2:4" x14ac:dyDescent="0.3">
      <c r="C86" s="5"/>
      <c r="D86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3A56-FB69-42E2-A2C4-68614F3C24F2}">
  <dimension ref="A2:P91"/>
  <sheetViews>
    <sheetView showGridLines="0" topLeftCell="A64" zoomScale="80" zoomScaleNormal="80" workbookViewId="0">
      <selection activeCell="G91" sqref="G91"/>
    </sheetView>
  </sheetViews>
  <sheetFormatPr baseColWidth="10" defaultColWidth="11" defaultRowHeight="13" x14ac:dyDescent="0.3"/>
  <cols>
    <col min="1" max="1" width="3.453125" style="1" customWidth="1"/>
    <col min="2" max="2" width="33.90625" style="1" customWidth="1"/>
    <col min="3" max="3" width="11" style="1" customWidth="1"/>
    <col min="4" max="4" width="11.54296875" style="1" customWidth="1"/>
    <col min="5" max="5" width="11" style="5"/>
    <col min="6" max="16384" width="11" style="1"/>
  </cols>
  <sheetData>
    <row r="2" spans="1:6" s="21" customFormat="1" ht="19" thickBot="1" x14ac:dyDescent="0.5">
      <c r="A2" s="20" t="s">
        <v>2</v>
      </c>
      <c r="B2" s="22" t="s">
        <v>59</v>
      </c>
      <c r="C2" s="22"/>
      <c r="D2" s="23"/>
      <c r="E2" s="23"/>
      <c r="F2" s="23"/>
    </row>
    <row r="3" spans="1:6" s="21" customFormat="1" ht="5.25" customHeight="1" x14ac:dyDescent="0.45">
      <c r="A3" s="20"/>
      <c r="D3" s="20"/>
      <c r="E3" s="20"/>
      <c r="F3" s="20"/>
    </row>
    <row r="4" spans="1:6" x14ac:dyDescent="0.3">
      <c r="A4" s="12" t="s">
        <v>2</v>
      </c>
      <c r="B4" s="13" t="s">
        <v>3</v>
      </c>
      <c r="C4" s="14"/>
      <c r="D4" s="14"/>
      <c r="E4" s="14"/>
      <c r="F4" s="14"/>
    </row>
    <row r="5" spans="1:6" x14ac:dyDescent="0.3">
      <c r="A5" s="12"/>
      <c r="B5" s="37"/>
      <c r="C5" s="38"/>
      <c r="D5" s="38"/>
      <c r="E5" s="38"/>
      <c r="F5" s="38"/>
    </row>
    <row r="6" spans="1:6" x14ac:dyDescent="0.3">
      <c r="A6" s="12"/>
      <c r="B6" s="39" t="s">
        <v>31</v>
      </c>
      <c r="C6" s="44"/>
      <c r="D6" s="41"/>
      <c r="E6" s="38"/>
      <c r="F6" s="38"/>
    </row>
    <row r="7" spans="1:6" x14ac:dyDescent="0.3">
      <c r="A7" s="12"/>
      <c r="B7" s="58" t="s">
        <v>32</v>
      </c>
      <c r="C7" s="46"/>
      <c r="D7" s="42"/>
      <c r="E7" s="38"/>
      <c r="F7" s="38"/>
    </row>
    <row r="8" spans="1:6" x14ac:dyDescent="0.3">
      <c r="A8" s="12"/>
      <c r="B8" s="37"/>
      <c r="C8" s="38"/>
      <c r="D8" s="38"/>
      <c r="E8" s="38"/>
      <c r="F8" s="38"/>
    </row>
    <row r="9" spans="1:6" s="6" customFormat="1" x14ac:dyDescent="0.3">
      <c r="B9" s="3" t="s">
        <v>12</v>
      </c>
      <c r="C9" s="4" t="s">
        <v>0</v>
      </c>
      <c r="D9" s="4">
        <v>2023</v>
      </c>
      <c r="E9" s="60"/>
      <c r="F9" s="15"/>
    </row>
    <row r="10" spans="1:6" s="6" customFormat="1" x14ac:dyDescent="0.3">
      <c r="B10" s="2" t="s">
        <v>13</v>
      </c>
      <c r="C10" s="10" t="s">
        <v>1</v>
      </c>
      <c r="D10" s="11">
        <v>12497423</v>
      </c>
      <c r="E10" s="5"/>
      <c r="F10" s="1"/>
    </row>
    <row r="11" spans="1:6" x14ac:dyDescent="0.3">
      <c r="B11" s="8" t="s">
        <v>14</v>
      </c>
      <c r="C11" s="9" t="s">
        <v>15</v>
      </c>
      <c r="D11" s="30">
        <v>1</v>
      </c>
      <c r="E11" s="60"/>
      <c r="F11" s="6"/>
    </row>
    <row r="12" spans="1:6" s="6" customFormat="1" x14ac:dyDescent="0.3">
      <c r="B12" s="25" t="s">
        <v>14</v>
      </c>
      <c r="C12" s="5" t="s">
        <v>1</v>
      </c>
      <c r="D12" s="7">
        <f>+D11*D10</f>
        <v>12497423</v>
      </c>
      <c r="E12" s="60"/>
    </row>
    <row r="13" spans="1:6" s="6" customFormat="1" x14ac:dyDescent="0.3">
      <c r="B13" s="8" t="s">
        <v>20</v>
      </c>
      <c r="C13" s="9" t="s">
        <v>15</v>
      </c>
      <c r="D13" s="30">
        <v>1</v>
      </c>
      <c r="E13" s="5"/>
      <c r="F13" s="1"/>
    </row>
    <row r="14" spans="1:6" x14ac:dyDescent="0.3">
      <c r="B14" s="25" t="s">
        <v>20</v>
      </c>
      <c r="C14" s="5" t="s">
        <v>1</v>
      </c>
      <c r="D14" s="7">
        <f>+D13*D12</f>
        <v>12497423</v>
      </c>
      <c r="E14" s="60"/>
      <c r="F14" s="6"/>
    </row>
    <row r="15" spans="1:6" s="6" customFormat="1" x14ac:dyDescent="0.3">
      <c r="B15" s="8" t="s">
        <v>21</v>
      </c>
      <c r="C15" s="9" t="s">
        <v>15</v>
      </c>
      <c r="D15" s="30">
        <v>1</v>
      </c>
      <c r="E15" s="60"/>
    </row>
    <row r="16" spans="1:6" s="6" customFormat="1" x14ac:dyDescent="0.3">
      <c r="B16" s="25" t="s">
        <v>21</v>
      </c>
      <c r="C16" s="5" t="s">
        <v>1</v>
      </c>
      <c r="D16" s="7">
        <f>+D15*D14</f>
        <v>12497423</v>
      </c>
      <c r="E16" s="10"/>
      <c r="F16" s="2"/>
    </row>
    <row r="17" spans="1:6" s="2" customFormat="1" x14ac:dyDescent="0.3">
      <c r="B17" s="27" t="s">
        <v>16</v>
      </c>
      <c r="C17" s="28" t="s">
        <v>1</v>
      </c>
      <c r="D17" s="29">
        <f>+D10</f>
        <v>12497423</v>
      </c>
      <c r="E17" s="61">
        <f>+D17/D10</f>
        <v>1</v>
      </c>
      <c r="F17" s="15"/>
    </row>
    <row r="18" spans="1:6" s="15" customFormat="1" x14ac:dyDescent="0.3">
      <c r="B18" s="1"/>
      <c r="C18" s="5"/>
      <c r="D18" s="26"/>
      <c r="E18" s="26"/>
    </row>
    <row r="19" spans="1:6" x14ac:dyDescent="0.3">
      <c r="A19" s="12" t="s">
        <v>2</v>
      </c>
      <c r="B19" s="13" t="s">
        <v>60</v>
      </c>
      <c r="C19" s="14"/>
      <c r="D19" s="14"/>
      <c r="E19" s="14"/>
      <c r="F19" s="14"/>
    </row>
    <row r="20" spans="1:6" x14ac:dyDescent="0.3">
      <c r="A20" s="12"/>
      <c r="B20" s="37"/>
      <c r="C20" s="38"/>
      <c r="D20" s="38"/>
      <c r="E20" s="38"/>
      <c r="F20" s="38"/>
    </row>
    <row r="21" spans="1:6" x14ac:dyDescent="0.3">
      <c r="A21" s="12"/>
      <c r="B21" s="39" t="s">
        <v>33</v>
      </c>
      <c r="C21" s="44"/>
      <c r="D21" s="45"/>
      <c r="E21" s="45"/>
      <c r="F21" s="41"/>
    </row>
    <row r="22" spans="1:6" x14ac:dyDescent="0.3">
      <c r="A22" s="12"/>
      <c r="B22" s="58" t="s">
        <v>52</v>
      </c>
      <c r="C22" s="46"/>
      <c r="D22" s="47"/>
      <c r="E22" s="47"/>
      <c r="F22" s="42"/>
    </row>
    <row r="23" spans="1:6" x14ac:dyDescent="0.3">
      <c r="A23" s="12"/>
      <c r="B23" s="37"/>
      <c r="C23" s="38"/>
      <c r="D23" s="38"/>
      <c r="E23" s="38"/>
      <c r="F23" s="38"/>
    </row>
    <row r="24" spans="1:6" s="2" customFormat="1" x14ac:dyDescent="0.3">
      <c r="A24" s="12"/>
      <c r="B24" s="3" t="s">
        <v>7</v>
      </c>
      <c r="C24" s="4" t="s">
        <v>0</v>
      </c>
      <c r="D24" s="4">
        <v>2023</v>
      </c>
      <c r="E24" s="26"/>
      <c r="F24" s="15"/>
    </row>
    <row r="25" spans="1:6" s="2" customFormat="1" x14ac:dyDescent="0.3">
      <c r="A25" s="1"/>
      <c r="B25" s="2" t="s">
        <v>22</v>
      </c>
      <c r="C25" s="10" t="s">
        <v>1</v>
      </c>
      <c r="D25" s="11">
        <v>354128</v>
      </c>
      <c r="E25" s="26"/>
      <c r="F25" s="15"/>
    </row>
    <row r="26" spans="1:6" s="15" customFormat="1" x14ac:dyDescent="0.3">
      <c r="B26" s="25" t="s">
        <v>23</v>
      </c>
      <c r="C26" s="5" t="s">
        <v>1</v>
      </c>
      <c r="D26" s="7">
        <v>157000</v>
      </c>
      <c r="E26" s="5"/>
      <c r="F26" s="1"/>
    </row>
    <row r="27" spans="1:6" s="15" customFormat="1" x14ac:dyDescent="0.3">
      <c r="B27" s="8" t="s">
        <v>23</v>
      </c>
      <c r="C27" s="9" t="s">
        <v>15</v>
      </c>
      <c r="D27" s="30">
        <f>+D26/D25</f>
        <v>0.44334252021867798</v>
      </c>
      <c r="E27" s="5"/>
      <c r="F27" s="1"/>
    </row>
    <row r="28" spans="1:6" x14ac:dyDescent="0.3">
      <c r="B28" s="27" t="s">
        <v>16</v>
      </c>
      <c r="C28" s="28" t="s">
        <v>1</v>
      </c>
      <c r="D28" s="29">
        <f>+D26</f>
        <v>157000</v>
      </c>
      <c r="E28" s="61">
        <f>+D28/D25</f>
        <v>0.44334252021867798</v>
      </c>
    </row>
    <row r="29" spans="1:6" x14ac:dyDescent="0.3">
      <c r="B29" s="2"/>
      <c r="C29" s="10"/>
      <c r="D29" s="11"/>
    </row>
    <row r="30" spans="1:6" x14ac:dyDescent="0.3">
      <c r="A30" s="12" t="s">
        <v>2</v>
      </c>
      <c r="B30" s="13" t="s">
        <v>61</v>
      </c>
      <c r="C30" s="14"/>
      <c r="D30" s="14"/>
      <c r="E30" s="14"/>
      <c r="F30" s="14"/>
    </row>
    <row r="31" spans="1:6" x14ac:dyDescent="0.3">
      <c r="A31" s="12"/>
      <c r="B31" s="37"/>
      <c r="C31" s="38"/>
      <c r="D31" s="38"/>
      <c r="E31" s="38"/>
      <c r="F31" s="38"/>
    </row>
    <row r="32" spans="1:6" x14ac:dyDescent="0.3">
      <c r="A32" s="12"/>
      <c r="B32" s="39" t="s">
        <v>35</v>
      </c>
      <c r="C32" s="44"/>
      <c r="D32" s="45"/>
      <c r="E32" s="45"/>
      <c r="F32" s="41"/>
    </row>
    <row r="33" spans="1:6" x14ac:dyDescent="0.3">
      <c r="A33" s="12"/>
      <c r="B33" s="57" t="s">
        <v>53</v>
      </c>
      <c r="C33" s="43"/>
      <c r="D33" s="40"/>
      <c r="E33" s="40"/>
      <c r="F33" s="49"/>
    </row>
    <row r="34" spans="1:6" x14ac:dyDescent="0.3">
      <c r="A34" s="12"/>
      <c r="B34" s="48" t="s">
        <v>36</v>
      </c>
      <c r="C34" s="43"/>
      <c r="D34" s="40"/>
      <c r="E34" s="40"/>
      <c r="F34" s="49"/>
    </row>
    <row r="35" spans="1:6" x14ac:dyDescent="0.3">
      <c r="A35" s="12"/>
      <c r="B35" s="57" t="s">
        <v>54</v>
      </c>
      <c r="C35" s="43"/>
      <c r="D35" s="40"/>
      <c r="E35" s="40"/>
      <c r="F35" s="49"/>
    </row>
    <row r="36" spans="1:6" x14ac:dyDescent="0.3">
      <c r="A36" s="12"/>
      <c r="B36" s="48" t="s">
        <v>33</v>
      </c>
      <c r="C36" s="43"/>
      <c r="D36" s="40"/>
      <c r="E36" s="40"/>
      <c r="F36" s="49"/>
    </row>
    <row r="37" spans="1:6" x14ac:dyDescent="0.3">
      <c r="A37" s="12"/>
      <c r="B37" s="57" t="s">
        <v>55</v>
      </c>
      <c r="C37" s="43"/>
      <c r="D37" s="40"/>
      <c r="E37" s="40"/>
      <c r="F37" s="49"/>
    </row>
    <row r="38" spans="1:6" x14ac:dyDescent="0.3">
      <c r="A38" s="12"/>
      <c r="B38" s="58" t="s">
        <v>57</v>
      </c>
      <c r="C38" s="46"/>
      <c r="D38" s="47"/>
      <c r="E38" s="47"/>
      <c r="F38" s="42"/>
    </row>
    <row r="39" spans="1:6" x14ac:dyDescent="0.3">
      <c r="A39" s="12"/>
      <c r="B39" s="37"/>
      <c r="C39" s="38"/>
      <c r="D39" s="38"/>
      <c r="E39" s="38"/>
      <c r="F39" s="38"/>
    </row>
    <row r="40" spans="1:6" s="2" customFormat="1" x14ac:dyDescent="0.3">
      <c r="B40" s="3" t="s">
        <v>17</v>
      </c>
      <c r="C40" s="4" t="s">
        <v>0</v>
      </c>
      <c r="D40" s="4">
        <v>2023</v>
      </c>
      <c r="E40" s="5"/>
      <c r="F40" s="1"/>
    </row>
    <row r="41" spans="1:6" x14ac:dyDescent="0.3">
      <c r="B41" s="2" t="s">
        <v>41</v>
      </c>
      <c r="C41" s="10" t="s">
        <v>1</v>
      </c>
      <c r="D41" s="11">
        <v>483855</v>
      </c>
    </row>
    <row r="42" spans="1:6" ht="12" customHeight="1" x14ac:dyDescent="0.3">
      <c r="B42" s="25" t="s">
        <v>30</v>
      </c>
      <c r="C42" s="5" t="s">
        <v>1</v>
      </c>
      <c r="D42" s="7">
        <v>36212</v>
      </c>
    </row>
    <row r="43" spans="1:6" x14ac:dyDescent="0.3">
      <c r="B43" s="8" t="s">
        <v>24</v>
      </c>
      <c r="C43" s="9" t="s">
        <v>15</v>
      </c>
      <c r="D43" s="59">
        <f>+D42/D41</f>
        <v>7.4840603073234743E-2</v>
      </c>
    </row>
    <row r="44" spans="1:6" ht="12" customHeight="1" x14ac:dyDescent="0.3">
      <c r="B44" s="25" t="s">
        <v>29</v>
      </c>
      <c r="C44" s="5" t="s">
        <v>1</v>
      </c>
      <c r="D44" s="7">
        <v>17526</v>
      </c>
    </row>
    <row r="45" spans="1:6" x14ac:dyDescent="0.3">
      <c r="B45" s="8" t="s">
        <v>26</v>
      </c>
      <c r="C45" s="9" t="s">
        <v>15</v>
      </c>
      <c r="D45" s="31">
        <f>+D44/D41</f>
        <v>3.6221595312645315E-2</v>
      </c>
    </row>
    <row r="46" spans="1:6" x14ac:dyDescent="0.3">
      <c r="B46" s="25" t="s">
        <v>28</v>
      </c>
      <c r="C46" s="5" t="s">
        <v>1</v>
      </c>
      <c r="D46" s="7">
        <v>23333</v>
      </c>
    </row>
    <row r="47" spans="1:6" x14ac:dyDescent="0.3">
      <c r="B47" s="8" t="s">
        <v>27</v>
      </c>
      <c r="C47" s="9" t="s">
        <v>15</v>
      </c>
      <c r="D47" s="31">
        <f>+D46/D41</f>
        <v>4.8223124696448315E-2</v>
      </c>
    </row>
    <row r="48" spans="1:6" x14ac:dyDescent="0.3">
      <c r="B48" s="25" t="s">
        <v>56</v>
      </c>
      <c r="C48" s="5" t="s">
        <v>1</v>
      </c>
      <c r="D48" s="7">
        <v>22151</v>
      </c>
    </row>
    <row r="49" spans="1:16" x14ac:dyDescent="0.3">
      <c r="B49" s="8" t="s">
        <v>27</v>
      </c>
      <c r="C49" s="9" t="s">
        <v>15</v>
      </c>
      <c r="D49" s="31">
        <f>+D48/D41</f>
        <v>4.5780244081388019E-2</v>
      </c>
    </row>
    <row r="50" spans="1:16" x14ac:dyDescent="0.3">
      <c r="B50" s="27" t="s">
        <v>16</v>
      </c>
      <c r="C50" s="28" t="s">
        <v>1</v>
      </c>
      <c r="D50" s="29">
        <f>+D42+D44+D46+D48</f>
        <v>99222</v>
      </c>
      <c r="E50" s="61">
        <f>+D50/D41</f>
        <v>0.20506556716371641</v>
      </c>
    </row>
    <row r="52" spans="1:16" x14ac:dyDescent="0.3">
      <c r="A52" s="12" t="s">
        <v>2</v>
      </c>
      <c r="B52" s="13" t="s">
        <v>4</v>
      </c>
      <c r="C52" s="14"/>
      <c r="D52" s="14"/>
      <c r="E52" s="14"/>
      <c r="F52" s="14"/>
    </row>
    <row r="53" spans="1:16" x14ac:dyDescent="0.3">
      <c r="A53" s="12"/>
      <c r="B53" s="37"/>
      <c r="C53" s="38"/>
      <c r="D53" s="38"/>
      <c r="E53" s="38"/>
      <c r="F53" s="38"/>
    </row>
    <row r="54" spans="1:16" x14ac:dyDescent="0.3">
      <c r="A54" s="12"/>
      <c r="B54" s="39" t="s">
        <v>42</v>
      </c>
      <c r="C54" s="44"/>
      <c r="D54" s="45"/>
      <c r="E54" s="41"/>
      <c r="F54" s="38"/>
    </row>
    <row r="55" spans="1:16" x14ac:dyDescent="0.3">
      <c r="A55" s="12"/>
      <c r="B55" s="58" t="s">
        <v>43</v>
      </c>
      <c r="C55" s="46"/>
      <c r="D55" s="47"/>
      <c r="E55" s="42"/>
      <c r="F55" s="38"/>
    </row>
    <row r="56" spans="1:16" x14ac:dyDescent="0.3">
      <c r="A56" s="12"/>
      <c r="B56" s="37"/>
      <c r="C56" s="38"/>
      <c r="D56" s="38"/>
      <c r="E56" s="38"/>
      <c r="F56" s="38"/>
    </row>
    <row r="57" spans="1:16" ht="13.5" customHeight="1" x14ac:dyDescent="0.3">
      <c r="B57" s="3" t="s">
        <v>8</v>
      </c>
      <c r="C57" s="4" t="s">
        <v>0</v>
      </c>
      <c r="D57" s="4">
        <v>2023</v>
      </c>
    </row>
    <row r="58" spans="1:16" ht="13.5" customHeight="1" x14ac:dyDescent="0.3">
      <c r="B58" s="2" t="s">
        <v>9</v>
      </c>
      <c r="C58" s="10" t="s">
        <v>11</v>
      </c>
      <c r="D58" s="56">
        <v>9560</v>
      </c>
      <c r="F58" s="36"/>
      <c r="P58" s="62"/>
    </row>
    <row r="59" spans="1:16" ht="13.5" customHeight="1" x14ac:dyDescent="0.3">
      <c r="B59" s="8" t="s">
        <v>18</v>
      </c>
      <c r="C59" s="9" t="s">
        <v>15</v>
      </c>
      <c r="D59" s="31">
        <v>1</v>
      </c>
      <c r="E59" s="10"/>
      <c r="F59" s="2"/>
    </row>
    <row r="60" spans="1:16" ht="15.75" customHeight="1" x14ac:dyDescent="0.3">
      <c r="B60" s="32" t="s">
        <v>18</v>
      </c>
      <c r="C60" s="33" t="s">
        <v>11</v>
      </c>
      <c r="D60" s="7">
        <f>+D59*D58</f>
        <v>9560</v>
      </c>
      <c r="E60" s="10"/>
      <c r="F60" s="2"/>
    </row>
    <row r="61" spans="1:16" s="2" customFormat="1" x14ac:dyDescent="0.3">
      <c r="B61" s="27" t="s">
        <v>16</v>
      </c>
      <c r="C61" s="28" t="s">
        <v>11</v>
      </c>
      <c r="D61" s="29">
        <f>+D60</f>
        <v>9560</v>
      </c>
      <c r="E61" s="61">
        <f>+D61/D58</f>
        <v>1</v>
      </c>
      <c r="F61" s="6"/>
    </row>
    <row r="62" spans="1:16" s="2" customFormat="1" x14ac:dyDescent="0.3">
      <c r="B62" s="1"/>
      <c r="C62" s="1"/>
      <c r="D62" s="1"/>
      <c r="E62" s="60"/>
      <c r="F62" s="6"/>
    </row>
    <row r="63" spans="1:16" x14ac:dyDescent="0.3">
      <c r="A63" s="12" t="s">
        <v>2</v>
      </c>
      <c r="B63" s="13" t="s">
        <v>6</v>
      </c>
      <c r="C63" s="14"/>
      <c r="D63" s="14"/>
      <c r="E63" s="14"/>
      <c r="F63" s="14"/>
    </row>
    <row r="64" spans="1:16" x14ac:dyDescent="0.3">
      <c r="A64" s="12"/>
      <c r="B64" s="37"/>
      <c r="C64" s="38"/>
      <c r="D64" s="38"/>
      <c r="E64" s="38"/>
      <c r="F64" s="38"/>
    </row>
    <row r="65" spans="1:7" x14ac:dyDescent="0.3">
      <c r="A65" s="12"/>
      <c r="B65" s="50" t="s">
        <v>44</v>
      </c>
      <c r="C65" s="51"/>
      <c r="D65" s="52"/>
      <c r="E65" s="53"/>
      <c r="F65" s="38"/>
    </row>
    <row r="66" spans="1:7" x14ac:dyDescent="0.3">
      <c r="A66" s="12"/>
      <c r="B66" s="2"/>
      <c r="D66" s="38"/>
      <c r="E66" s="38"/>
      <c r="F66" s="38"/>
    </row>
    <row r="67" spans="1:7" s="2" customFormat="1" x14ac:dyDescent="0.3">
      <c r="B67" s="3" t="s">
        <v>51</v>
      </c>
      <c r="C67" s="4" t="s">
        <v>0</v>
      </c>
      <c r="D67" s="4">
        <v>2023</v>
      </c>
      <c r="E67" s="5"/>
      <c r="F67" s="1"/>
    </row>
    <row r="68" spans="1:7" x14ac:dyDescent="0.3">
      <c r="B68" s="17" t="s">
        <v>45</v>
      </c>
      <c r="C68" s="18" t="s">
        <v>1</v>
      </c>
      <c r="D68" s="19">
        <f>+SUM(D69:D72)</f>
        <v>13749519</v>
      </c>
      <c r="G68" s="63"/>
    </row>
    <row r="69" spans="1:7" x14ac:dyDescent="0.3">
      <c r="B69" s="24" t="s">
        <v>48</v>
      </c>
      <c r="C69" s="34" t="s">
        <v>1</v>
      </c>
      <c r="D69" s="35">
        <f>+D10</f>
        <v>12497423</v>
      </c>
    </row>
    <row r="70" spans="1:7" ht="14" customHeight="1" x14ac:dyDescent="0.45">
      <c r="B70" s="24" t="s">
        <v>78</v>
      </c>
      <c r="C70" s="34" t="s">
        <v>1</v>
      </c>
      <c r="D70" s="35">
        <f>+D25+50000</f>
        <v>404128</v>
      </c>
      <c r="F70" s="21"/>
    </row>
    <row r="71" spans="1:7" ht="14" customHeight="1" x14ac:dyDescent="0.45">
      <c r="B71" s="24" t="s">
        <v>47</v>
      </c>
      <c r="C71" s="34" t="s">
        <v>1</v>
      </c>
      <c r="D71" s="35">
        <f>+D41</f>
        <v>483855</v>
      </c>
      <c r="E71" s="20"/>
      <c r="F71" s="21"/>
    </row>
    <row r="72" spans="1:7" ht="14" customHeight="1" x14ac:dyDescent="0.45">
      <c r="B72" s="24" t="s">
        <v>49</v>
      </c>
      <c r="C72" s="34" t="s">
        <v>1</v>
      </c>
      <c r="D72" s="35">
        <f>351800*1.035</f>
        <v>364113</v>
      </c>
      <c r="E72" s="20"/>
      <c r="F72" s="21"/>
    </row>
    <row r="73" spans="1:7" ht="14" customHeight="1" x14ac:dyDescent="0.45">
      <c r="B73" s="24"/>
      <c r="C73" s="34"/>
      <c r="D73" s="35"/>
      <c r="E73" s="20"/>
      <c r="F73" s="21"/>
    </row>
    <row r="74" spans="1:7" x14ac:dyDescent="0.3">
      <c r="B74" s="17" t="s">
        <v>50</v>
      </c>
      <c r="C74" s="18" t="s">
        <v>1</v>
      </c>
      <c r="D74" s="19">
        <f>+SUM(D75:D78)</f>
        <v>12753645</v>
      </c>
    </row>
    <row r="75" spans="1:7" x14ac:dyDescent="0.3">
      <c r="B75" s="24" t="s">
        <v>48</v>
      </c>
      <c r="C75" s="34" t="s">
        <v>1</v>
      </c>
      <c r="D75" s="35">
        <f>+D17</f>
        <v>12497423</v>
      </c>
    </row>
    <row r="76" spans="1:7" ht="14" customHeight="1" x14ac:dyDescent="0.45">
      <c r="B76" s="24" t="s">
        <v>46</v>
      </c>
      <c r="C76" s="34" t="s">
        <v>1</v>
      </c>
      <c r="D76" s="35">
        <f>+D28</f>
        <v>157000</v>
      </c>
      <c r="F76" s="21"/>
    </row>
    <row r="77" spans="1:7" ht="14" customHeight="1" x14ac:dyDescent="0.45">
      <c r="B77" s="24" t="s">
        <v>47</v>
      </c>
      <c r="C77" s="34" t="s">
        <v>1</v>
      </c>
      <c r="D77" s="35">
        <f>+D50</f>
        <v>99222</v>
      </c>
      <c r="E77" s="20"/>
      <c r="F77" s="21"/>
    </row>
    <row r="78" spans="1:7" ht="14" customHeight="1" x14ac:dyDescent="0.45">
      <c r="B78" s="24" t="s">
        <v>49</v>
      </c>
      <c r="C78" s="34" t="s">
        <v>1</v>
      </c>
      <c r="D78" s="35">
        <v>0</v>
      </c>
      <c r="E78" s="20"/>
      <c r="F78" s="21"/>
    </row>
    <row r="79" spans="1:7" ht="14" customHeight="1" x14ac:dyDescent="0.45">
      <c r="B79" s="24"/>
      <c r="C79" s="34"/>
      <c r="D79" s="35"/>
      <c r="E79" s="20"/>
      <c r="F79" s="21"/>
    </row>
    <row r="80" spans="1:7" x14ac:dyDescent="0.3">
      <c r="B80" s="17" t="s">
        <v>16</v>
      </c>
      <c r="C80" s="18" t="s">
        <v>15</v>
      </c>
      <c r="D80" s="16">
        <f>+D74/D68</f>
        <v>0.92757026627622396</v>
      </c>
    </row>
    <row r="81" spans="2:6" ht="14" customHeight="1" x14ac:dyDescent="0.45">
      <c r="C81" s="5"/>
      <c r="D81" s="7"/>
      <c r="E81" s="20"/>
      <c r="F81" s="21"/>
    </row>
    <row r="82" spans="2:6" ht="14" customHeight="1" x14ac:dyDescent="0.45">
      <c r="B82" s="3" t="s">
        <v>9</v>
      </c>
      <c r="C82" s="4" t="s">
        <v>0</v>
      </c>
      <c r="D82" s="4">
        <v>2023</v>
      </c>
      <c r="E82" s="20"/>
      <c r="F82" s="21"/>
    </row>
    <row r="83" spans="2:6" ht="18.5" x14ac:dyDescent="0.45">
      <c r="B83" s="17" t="s">
        <v>19</v>
      </c>
      <c r="C83" s="18" t="s">
        <v>11</v>
      </c>
      <c r="D83" s="19">
        <f>+D58</f>
        <v>9560</v>
      </c>
      <c r="E83" s="20"/>
      <c r="F83" s="21"/>
    </row>
    <row r="84" spans="2:6" x14ac:dyDescent="0.3">
      <c r="B84" s="24" t="s">
        <v>10</v>
      </c>
      <c r="C84" s="34" t="s">
        <v>11</v>
      </c>
      <c r="D84" s="35">
        <f>+D61</f>
        <v>9560</v>
      </c>
    </row>
    <row r="85" spans="2:6" x14ac:dyDescent="0.3">
      <c r="B85" s="17" t="s">
        <v>10</v>
      </c>
      <c r="C85" s="54" t="s">
        <v>15</v>
      </c>
      <c r="D85" s="55">
        <f>+D84/D83</f>
        <v>1</v>
      </c>
    </row>
    <row r="86" spans="2:6" x14ac:dyDescent="0.3">
      <c r="C86" s="5"/>
      <c r="D86" s="5"/>
    </row>
    <row r="87" spans="2:6" s="78" customFormat="1" ht="12" x14ac:dyDescent="0.3">
      <c r="B87" s="78" t="s">
        <v>79</v>
      </c>
      <c r="C87" s="79"/>
      <c r="D87" s="79"/>
      <c r="E87" s="79"/>
    </row>
    <row r="88" spans="2:6" s="78" customFormat="1" ht="12" x14ac:dyDescent="0.3">
      <c r="C88" s="79"/>
      <c r="D88" s="79"/>
      <c r="E88" s="79"/>
    </row>
    <row r="89" spans="2:6" x14ac:dyDescent="0.3">
      <c r="B89" s="2" t="s">
        <v>58</v>
      </c>
      <c r="C89" s="5"/>
      <c r="D89" s="5"/>
    </row>
    <row r="90" spans="2:6" x14ac:dyDescent="0.3">
      <c r="C90" s="5"/>
      <c r="D90" s="5"/>
    </row>
    <row r="91" spans="2:6" x14ac:dyDescent="0.3">
      <c r="C91" s="5"/>
      <c r="D91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7902-0D15-4F78-B325-50CD2DE82527}">
  <dimension ref="A2:P94"/>
  <sheetViews>
    <sheetView showGridLines="0" tabSelected="1" zoomScale="80" zoomScaleNormal="80" workbookViewId="0">
      <selection activeCell="A90" sqref="A90:XFD90"/>
    </sheetView>
  </sheetViews>
  <sheetFormatPr baseColWidth="10" defaultColWidth="11" defaultRowHeight="13" x14ac:dyDescent="0.3"/>
  <cols>
    <col min="1" max="1" width="3.453125" style="1" customWidth="1"/>
    <col min="2" max="2" width="33.90625" style="1" customWidth="1"/>
    <col min="3" max="3" width="11" style="1" customWidth="1"/>
    <col min="4" max="4" width="11.54296875" style="1" customWidth="1"/>
    <col min="5" max="5" width="11" style="5"/>
    <col min="6" max="16384" width="11" style="1"/>
  </cols>
  <sheetData>
    <row r="2" spans="1:6" s="21" customFormat="1" ht="19" thickBot="1" x14ac:dyDescent="0.5">
      <c r="A2" s="20" t="s">
        <v>2</v>
      </c>
      <c r="B2" s="22" t="s">
        <v>59</v>
      </c>
      <c r="C2" s="22"/>
      <c r="D2" s="23"/>
      <c r="E2" s="23"/>
      <c r="F2" s="23"/>
    </row>
    <row r="3" spans="1:6" s="21" customFormat="1" ht="5.25" customHeight="1" x14ac:dyDescent="0.45">
      <c r="A3" s="20"/>
      <c r="D3" s="20"/>
      <c r="E3" s="20"/>
      <c r="F3" s="20"/>
    </row>
    <row r="4" spans="1:6" x14ac:dyDescent="0.3">
      <c r="A4" s="12" t="s">
        <v>2</v>
      </c>
      <c r="B4" s="13" t="s">
        <v>3</v>
      </c>
      <c r="C4" s="14"/>
      <c r="D4" s="14"/>
      <c r="E4" s="14"/>
      <c r="F4" s="14"/>
    </row>
    <row r="5" spans="1:6" x14ac:dyDescent="0.3">
      <c r="A5" s="12"/>
      <c r="B5" s="37"/>
      <c r="C5" s="38"/>
      <c r="D5" s="38"/>
      <c r="E5" s="38"/>
      <c r="F5" s="38"/>
    </row>
    <row r="6" spans="1:6" x14ac:dyDescent="0.3">
      <c r="A6" s="12"/>
      <c r="B6" s="39" t="s">
        <v>64</v>
      </c>
      <c r="C6" s="44"/>
      <c r="D6" s="41"/>
      <c r="E6" s="38"/>
      <c r="F6" s="38"/>
    </row>
    <row r="7" spans="1:6" x14ac:dyDescent="0.3">
      <c r="A7" s="12"/>
      <c r="B7" s="58" t="s">
        <v>32</v>
      </c>
      <c r="C7" s="46"/>
      <c r="D7" s="42"/>
      <c r="E7" s="38"/>
      <c r="F7" s="38"/>
    </row>
    <row r="8" spans="1:6" x14ac:dyDescent="0.3">
      <c r="A8" s="12"/>
      <c r="B8" s="37"/>
      <c r="C8" s="38"/>
      <c r="D8" s="38"/>
      <c r="E8" s="38"/>
      <c r="F8" s="38"/>
    </row>
    <row r="9" spans="1:6" s="6" customFormat="1" x14ac:dyDescent="0.3">
      <c r="B9" s="3" t="s">
        <v>12</v>
      </c>
      <c r="C9" s="4" t="s">
        <v>0</v>
      </c>
      <c r="D9" s="4">
        <v>2024</v>
      </c>
      <c r="E9" s="60"/>
      <c r="F9" s="15"/>
    </row>
    <row r="10" spans="1:6" s="6" customFormat="1" x14ac:dyDescent="0.3">
      <c r="B10" s="2" t="s">
        <v>13</v>
      </c>
      <c r="C10" s="10" t="s">
        <v>1</v>
      </c>
      <c r="D10" s="11">
        <v>12762597</v>
      </c>
      <c r="E10" s="5"/>
      <c r="F10" s="1"/>
    </row>
    <row r="11" spans="1:6" x14ac:dyDescent="0.3">
      <c r="B11" s="8" t="s">
        <v>14</v>
      </c>
      <c r="C11" s="9" t="s">
        <v>15</v>
      </c>
      <c r="D11" s="30">
        <v>1</v>
      </c>
      <c r="E11" s="60"/>
      <c r="F11" s="6"/>
    </row>
    <row r="12" spans="1:6" s="6" customFormat="1" x14ac:dyDescent="0.3">
      <c r="B12" s="25" t="s">
        <v>14</v>
      </c>
      <c r="C12" s="5" t="s">
        <v>1</v>
      </c>
      <c r="D12" s="7">
        <f>+D11*D10</f>
        <v>12762597</v>
      </c>
      <c r="E12" s="60"/>
    </row>
    <row r="13" spans="1:6" s="6" customFormat="1" x14ac:dyDescent="0.3">
      <c r="B13" s="8" t="s">
        <v>20</v>
      </c>
      <c r="C13" s="9" t="s">
        <v>15</v>
      </c>
      <c r="D13" s="30">
        <v>1</v>
      </c>
      <c r="E13" s="5"/>
      <c r="F13" s="1"/>
    </row>
    <row r="14" spans="1:6" x14ac:dyDescent="0.3">
      <c r="B14" s="25" t="s">
        <v>20</v>
      </c>
      <c r="C14" s="5" t="s">
        <v>1</v>
      </c>
      <c r="D14" s="7">
        <f>+D13*D12</f>
        <v>12762597</v>
      </c>
      <c r="E14" s="60"/>
      <c r="F14" s="6"/>
    </row>
    <row r="15" spans="1:6" s="2" customFormat="1" x14ac:dyDescent="0.3">
      <c r="B15" s="27" t="s">
        <v>16</v>
      </c>
      <c r="C15" s="28" t="s">
        <v>1</v>
      </c>
      <c r="D15" s="29">
        <f>+D10</f>
        <v>12762597</v>
      </c>
      <c r="E15" s="64">
        <f>+D15/D10</f>
        <v>1</v>
      </c>
      <c r="F15" s="15"/>
    </row>
    <row r="16" spans="1:6" s="15" customFormat="1" x14ac:dyDescent="0.3">
      <c r="B16" s="1"/>
      <c r="C16" s="5"/>
      <c r="D16" s="26"/>
      <c r="E16" s="26"/>
    </row>
    <row r="17" spans="1:6" x14ac:dyDescent="0.3">
      <c r="A17" s="12" t="s">
        <v>2</v>
      </c>
      <c r="B17" s="13" t="s">
        <v>62</v>
      </c>
      <c r="C17" s="14"/>
      <c r="D17" s="14"/>
      <c r="E17" s="14"/>
      <c r="F17" s="14"/>
    </row>
    <row r="18" spans="1:6" x14ac:dyDescent="0.3">
      <c r="A18" s="12"/>
      <c r="B18" s="37"/>
      <c r="C18" s="38"/>
      <c r="D18" s="38"/>
      <c r="E18" s="38"/>
      <c r="F18" s="38"/>
    </row>
    <row r="19" spans="1:6" x14ac:dyDescent="0.3">
      <c r="A19" s="12"/>
      <c r="B19" s="65" t="s">
        <v>33</v>
      </c>
      <c r="C19" s="44"/>
      <c r="D19" s="45"/>
      <c r="E19" s="45"/>
      <c r="F19" s="41"/>
    </row>
    <row r="20" spans="1:6" x14ac:dyDescent="0.3">
      <c r="A20" s="12"/>
      <c r="B20" s="66" t="s">
        <v>65</v>
      </c>
      <c r="C20" s="46"/>
      <c r="D20" s="47"/>
      <c r="E20" s="47"/>
      <c r="F20" s="42"/>
    </row>
    <row r="21" spans="1:6" x14ac:dyDescent="0.3">
      <c r="A21" s="12"/>
      <c r="B21" s="37"/>
      <c r="C21" s="38"/>
      <c r="D21" s="38"/>
      <c r="E21" s="38"/>
      <c r="F21" s="38"/>
    </row>
    <row r="22" spans="1:6" s="2" customFormat="1" x14ac:dyDescent="0.3">
      <c r="A22" s="12"/>
      <c r="B22" s="3" t="s">
        <v>7</v>
      </c>
      <c r="C22" s="4" t="s">
        <v>0</v>
      </c>
      <c r="D22" s="4">
        <v>2024</v>
      </c>
      <c r="E22" s="26"/>
      <c r="F22" s="15"/>
    </row>
    <row r="23" spans="1:6" s="2" customFormat="1" x14ac:dyDescent="0.3">
      <c r="A23" s="1"/>
      <c r="B23" s="2" t="s">
        <v>22</v>
      </c>
      <c r="C23" s="10" t="s">
        <v>1</v>
      </c>
      <c r="D23" s="11">
        <v>357980</v>
      </c>
      <c r="E23" s="26"/>
      <c r="F23" s="15"/>
    </row>
    <row r="24" spans="1:6" s="15" customFormat="1" x14ac:dyDescent="0.3">
      <c r="B24" s="25" t="s">
        <v>23</v>
      </c>
      <c r="C24" s="5" t="s">
        <v>1</v>
      </c>
      <c r="D24" s="67">
        <v>135739</v>
      </c>
      <c r="E24" s="5"/>
      <c r="F24" s="1"/>
    </row>
    <row r="25" spans="1:6" s="15" customFormat="1" x14ac:dyDescent="0.3">
      <c r="B25" s="8" t="s">
        <v>23</v>
      </c>
      <c r="C25" s="9" t="s">
        <v>15</v>
      </c>
      <c r="D25" s="68">
        <f>+D24/D23</f>
        <v>0.37918040113972845</v>
      </c>
      <c r="E25" s="5"/>
      <c r="F25" s="1"/>
    </row>
    <row r="26" spans="1:6" x14ac:dyDescent="0.3">
      <c r="B26" s="27" t="s">
        <v>16</v>
      </c>
      <c r="C26" s="28" t="s">
        <v>1</v>
      </c>
      <c r="D26" s="29">
        <f>+D24</f>
        <v>135739</v>
      </c>
      <c r="E26" s="64">
        <f>+D26/D23</f>
        <v>0.37918040113972845</v>
      </c>
    </row>
    <row r="27" spans="1:6" x14ac:dyDescent="0.3">
      <c r="B27" s="2"/>
      <c r="C27" s="10"/>
      <c r="D27" s="11"/>
    </row>
    <row r="28" spans="1:6" x14ac:dyDescent="0.3">
      <c r="A28" s="12" t="s">
        <v>2</v>
      </c>
      <c r="B28" s="13" t="s">
        <v>63</v>
      </c>
      <c r="C28" s="14"/>
      <c r="D28" s="14"/>
      <c r="E28" s="14"/>
      <c r="F28" s="14"/>
    </row>
    <row r="29" spans="1:6" x14ac:dyDescent="0.3">
      <c r="A29" s="12"/>
      <c r="B29" s="37"/>
      <c r="C29" s="38"/>
      <c r="D29" s="38"/>
      <c r="E29" s="38"/>
      <c r="F29" s="38"/>
    </row>
    <row r="30" spans="1:6" x14ac:dyDescent="0.3">
      <c r="A30" s="12"/>
      <c r="B30" s="65" t="s">
        <v>35</v>
      </c>
      <c r="C30" s="44"/>
      <c r="D30" s="45"/>
      <c r="E30" s="45"/>
      <c r="F30" s="41"/>
    </row>
    <row r="31" spans="1:6" x14ac:dyDescent="0.3">
      <c r="A31" s="12"/>
      <c r="B31" s="69" t="s">
        <v>66</v>
      </c>
      <c r="C31" s="43"/>
      <c r="D31" s="40"/>
      <c r="E31" s="40"/>
      <c r="F31" s="49"/>
    </row>
    <row r="32" spans="1:6" x14ac:dyDescent="0.3">
      <c r="A32" s="12"/>
      <c r="B32" s="70" t="s">
        <v>36</v>
      </c>
      <c r="C32" s="43"/>
      <c r="D32" s="40"/>
      <c r="E32" s="40"/>
      <c r="F32" s="49"/>
    </row>
    <row r="33" spans="1:6" x14ac:dyDescent="0.3">
      <c r="A33" s="12"/>
      <c r="B33" s="69" t="s">
        <v>67</v>
      </c>
      <c r="C33" s="43"/>
      <c r="D33" s="40"/>
      <c r="E33" s="40"/>
      <c r="F33" s="49"/>
    </row>
    <row r="34" spans="1:6" x14ac:dyDescent="0.3">
      <c r="A34" s="12"/>
      <c r="B34" s="70" t="s">
        <v>68</v>
      </c>
      <c r="C34" s="43"/>
      <c r="D34" s="40"/>
      <c r="E34" s="40"/>
      <c r="F34" s="49"/>
    </row>
    <row r="35" spans="1:6" x14ac:dyDescent="0.3">
      <c r="A35" s="12"/>
      <c r="B35" s="69" t="s">
        <v>71</v>
      </c>
      <c r="C35" s="43"/>
      <c r="D35" s="40"/>
      <c r="E35" s="40"/>
      <c r="F35" s="49"/>
    </row>
    <row r="36" spans="1:6" x14ac:dyDescent="0.3">
      <c r="A36" s="12"/>
      <c r="B36" s="70" t="s">
        <v>33</v>
      </c>
      <c r="C36" s="43"/>
      <c r="D36" s="40"/>
      <c r="E36" s="40"/>
      <c r="F36" s="49"/>
    </row>
    <row r="37" spans="1:6" x14ac:dyDescent="0.3">
      <c r="A37" s="12"/>
      <c r="B37" s="69" t="s">
        <v>72</v>
      </c>
      <c r="C37" s="43"/>
      <c r="D37" s="40"/>
      <c r="E37" s="40"/>
      <c r="F37" s="49"/>
    </row>
    <row r="38" spans="1:6" x14ac:dyDescent="0.3">
      <c r="A38" s="12"/>
      <c r="B38" s="66" t="s">
        <v>74</v>
      </c>
      <c r="C38" s="46"/>
      <c r="D38" s="47"/>
      <c r="E38" s="47"/>
      <c r="F38" s="42"/>
    </row>
    <row r="39" spans="1:6" x14ac:dyDescent="0.3">
      <c r="A39" s="12"/>
      <c r="B39" s="37"/>
      <c r="C39" s="38"/>
      <c r="D39" s="38"/>
      <c r="E39" s="38"/>
      <c r="F39" s="38"/>
    </row>
    <row r="40" spans="1:6" s="2" customFormat="1" x14ac:dyDescent="0.3">
      <c r="B40" s="3" t="s">
        <v>17</v>
      </c>
      <c r="C40" s="4" t="s">
        <v>0</v>
      </c>
      <c r="D40" s="4">
        <v>2024</v>
      </c>
      <c r="E40" s="5"/>
      <c r="F40" s="1"/>
    </row>
    <row r="41" spans="1:6" x14ac:dyDescent="0.3">
      <c r="B41" s="2" t="s">
        <v>41</v>
      </c>
      <c r="C41" s="10" t="s">
        <v>1</v>
      </c>
      <c r="D41" s="11">
        <v>743514</v>
      </c>
    </row>
    <row r="42" spans="1:6" ht="12" customHeight="1" x14ac:dyDescent="0.3">
      <c r="B42" s="25" t="s">
        <v>30</v>
      </c>
      <c r="C42" s="5" t="s">
        <v>1</v>
      </c>
      <c r="D42" s="67">
        <v>43000</v>
      </c>
    </row>
    <row r="43" spans="1:6" x14ac:dyDescent="0.3">
      <c r="B43" s="8" t="s">
        <v>24</v>
      </c>
      <c r="C43" s="9" t="s">
        <v>15</v>
      </c>
      <c r="D43" s="59">
        <f>+D42/D41</f>
        <v>5.783347724454415E-2</v>
      </c>
    </row>
    <row r="44" spans="1:6" ht="12" customHeight="1" x14ac:dyDescent="0.3">
      <c r="B44" s="25" t="s">
        <v>29</v>
      </c>
      <c r="C44" s="5" t="s">
        <v>1</v>
      </c>
      <c r="D44" s="67">
        <v>71114</v>
      </c>
    </row>
    <row r="45" spans="1:6" x14ac:dyDescent="0.3">
      <c r="B45" s="8" t="s">
        <v>26</v>
      </c>
      <c r="C45" s="9" t="s">
        <v>15</v>
      </c>
      <c r="D45" s="59">
        <f>+D44/D41</f>
        <v>9.5645811645779372E-2</v>
      </c>
    </row>
    <row r="46" spans="1:6" ht="12" customHeight="1" x14ac:dyDescent="0.3">
      <c r="B46" s="25" t="s">
        <v>69</v>
      </c>
      <c r="C46" s="5" t="s">
        <v>1</v>
      </c>
      <c r="D46" s="67">
        <v>43084</v>
      </c>
    </row>
    <row r="47" spans="1:6" x14ac:dyDescent="0.3">
      <c r="B47" s="8" t="s">
        <v>70</v>
      </c>
      <c r="C47" s="9" t="s">
        <v>15</v>
      </c>
      <c r="D47" s="59">
        <f>+D46/D41</f>
        <v>5.7946454269859074E-2</v>
      </c>
    </row>
    <row r="48" spans="1:6" x14ac:dyDescent="0.3">
      <c r="B48" s="25" t="s">
        <v>28</v>
      </c>
      <c r="C48" s="71" t="s">
        <v>1</v>
      </c>
      <c r="D48" s="67">
        <v>34500</v>
      </c>
    </row>
    <row r="49" spans="1:16" x14ac:dyDescent="0.3">
      <c r="B49" s="8" t="s">
        <v>27</v>
      </c>
      <c r="C49" s="72" t="s">
        <v>15</v>
      </c>
      <c r="D49" s="59">
        <f>+D48/D41</f>
        <v>4.6401278254343564E-2</v>
      </c>
    </row>
    <row r="50" spans="1:16" x14ac:dyDescent="0.3">
      <c r="B50" s="25" t="s">
        <v>73</v>
      </c>
      <c r="C50" s="5" t="s">
        <v>1</v>
      </c>
      <c r="D50" s="67">
        <v>36700</v>
      </c>
    </row>
    <row r="51" spans="1:16" x14ac:dyDescent="0.3">
      <c r="B51" s="8" t="s">
        <v>27</v>
      </c>
      <c r="C51" s="9" t="s">
        <v>15</v>
      </c>
      <c r="D51" s="59">
        <f>+D50/D41</f>
        <v>4.9360200345924893E-2</v>
      </c>
    </row>
    <row r="52" spans="1:16" x14ac:dyDescent="0.3">
      <c r="B52" s="27" t="s">
        <v>16</v>
      </c>
      <c r="C52" s="28" t="s">
        <v>1</v>
      </c>
      <c r="D52" s="29">
        <f>+D42+D44+D48+D50+D46</f>
        <v>228398</v>
      </c>
      <c r="E52" s="64">
        <f>+D52/D41</f>
        <v>0.30718722176045105</v>
      </c>
    </row>
    <row r="54" spans="1:16" x14ac:dyDescent="0.3">
      <c r="A54" s="12" t="s">
        <v>2</v>
      </c>
      <c r="B54" s="13" t="s">
        <v>4</v>
      </c>
      <c r="C54" s="14"/>
      <c r="D54" s="14"/>
      <c r="E54" s="14"/>
      <c r="F54" s="14"/>
    </row>
    <row r="55" spans="1:16" x14ac:dyDescent="0.3">
      <c r="A55" s="12"/>
      <c r="B55" s="37"/>
      <c r="C55" s="38"/>
      <c r="D55" s="38"/>
      <c r="E55" s="38"/>
      <c r="F55" s="38"/>
    </row>
    <row r="56" spans="1:16" x14ac:dyDescent="0.3">
      <c r="A56" s="12"/>
      <c r="B56" s="39" t="s">
        <v>42</v>
      </c>
      <c r="C56" s="44"/>
      <c r="D56" s="45"/>
      <c r="E56" s="41"/>
      <c r="F56" s="38"/>
    </row>
    <row r="57" spans="1:16" x14ac:dyDescent="0.3">
      <c r="A57" s="12"/>
      <c r="B57" s="57" t="s">
        <v>75</v>
      </c>
      <c r="C57" s="74"/>
      <c r="D57" s="75"/>
      <c r="E57" s="49"/>
      <c r="F57" s="38"/>
    </row>
    <row r="58" spans="1:16" x14ac:dyDescent="0.3">
      <c r="A58" s="12"/>
      <c r="B58" s="76" t="s">
        <v>77</v>
      </c>
      <c r="C58" s="46"/>
      <c r="D58" s="47"/>
      <c r="E58" s="42"/>
      <c r="F58" s="38"/>
    </row>
    <row r="59" spans="1:16" x14ac:dyDescent="0.3">
      <c r="A59" s="12"/>
      <c r="B59" s="37"/>
      <c r="C59" s="38"/>
      <c r="D59" s="38"/>
      <c r="E59" s="38"/>
      <c r="F59" s="38"/>
    </row>
    <row r="60" spans="1:16" ht="13.5" customHeight="1" x14ac:dyDescent="0.3">
      <c r="B60" s="3" t="s">
        <v>8</v>
      </c>
      <c r="C60" s="4" t="s">
        <v>0</v>
      </c>
      <c r="D60" s="4">
        <v>2024</v>
      </c>
    </row>
    <row r="61" spans="1:16" ht="13.5" customHeight="1" x14ac:dyDescent="0.3">
      <c r="B61" s="2" t="s">
        <v>9</v>
      </c>
      <c r="C61" s="10" t="s">
        <v>11</v>
      </c>
      <c r="D61" s="73">
        <v>16137</v>
      </c>
      <c r="F61" s="36"/>
      <c r="P61" s="62"/>
    </row>
    <row r="62" spans="1:16" ht="13.5" customHeight="1" x14ac:dyDescent="0.3">
      <c r="B62" s="8" t="s">
        <v>18</v>
      </c>
      <c r="C62" s="9" t="s">
        <v>15</v>
      </c>
      <c r="D62" s="59">
        <v>1</v>
      </c>
      <c r="E62" s="10"/>
      <c r="F62" s="2"/>
    </row>
    <row r="63" spans="1:16" ht="15.75" customHeight="1" x14ac:dyDescent="0.3">
      <c r="B63" s="32" t="s">
        <v>18</v>
      </c>
      <c r="C63" s="33" t="s">
        <v>11</v>
      </c>
      <c r="D63" s="67">
        <f>+D62*D61</f>
        <v>16137</v>
      </c>
      <c r="E63" s="10"/>
      <c r="F63" s="2"/>
    </row>
    <row r="64" spans="1:16" s="2" customFormat="1" x14ac:dyDescent="0.3">
      <c r="B64" s="27" t="s">
        <v>16</v>
      </c>
      <c r="C64" s="28" t="s">
        <v>11</v>
      </c>
      <c r="D64" s="29">
        <f>+D63</f>
        <v>16137</v>
      </c>
      <c r="E64" s="64">
        <f>+D64/D61</f>
        <v>1</v>
      </c>
      <c r="F64" s="6"/>
    </row>
    <row r="65" spans="1:7" s="2" customFormat="1" x14ac:dyDescent="0.3">
      <c r="B65" s="1"/>
      <c r="C65" s="1"/>
      <c r="D65" s="1"/>
      <c r="E65" s="60"/>
      <c r="F65" s="6"/>
    </row>
    <row r="66" spans="1:7" x14ac:dyDescent="0.3">
      <c r="A66" s="12" t="s">
        <v>2</v>
      </c>
      <c r="B66" s="13" t="s">
        <v>6</v>
      </c>
      <c r="C66" s="14"/>
      <c r="D66" s="14"/>
      <c r="E66" s="14"/>
      <c r="F66" s="14"/>
    </row>
    <row r="67" spans="1:7" x14ac:dyDescent="0.3">
      <c r="A67" s="12"/>
      <c r="B67" s="37"/>
      <c r="C67" s="38"/>
      <c r="D67" s="38"/>
      <c r="E67" s="38"/>
      <c r="F67" s="38"/>
    </row>
    <row r="68" spans="1:7" x14ac:dyDescent="0.3">
      <c r="A68" s="12"/>
      <c r="B68" s="50" t="s">
        <v>76</v>
      </c>
      <c r="C68" s="51"/>
      <c r="D68" s="52"/>
      <c r="E68" s="53"/>
      <c r="F68" s="38"/>
    </row>
    <row r="69" spans="1:7" x14ac:dyDescent="0.3">
      <c r="A69" s="12"/>
      <c r="B69" s="2"/>
      <c r="D69" s="38"/>
      <c r="E69" s="38"/>
      <c r="F69" s="38"/>
    </row>
    <row r="70" spans="1:7" s="2" customFormat="1" x14ac:dyDescent="0.3">
      <c r="B70" s="3" t="s">
        <v>51</v>
      </c>
      <c r="C70" s="4" t="s">
        <v>0</v>
      </c>
      <c r="D70" s="4">
        <v>2024</v>
      </c>
      <c r="E70" s="5"/>
      <c r="F70" s="1"/>
    </row>
    <row r="71" spans="1:7" x14ac:dyDescent="0.3">
      <c r="B71" s="17" t="s">
        <v>45</v>
      </c>
      <c r="C71" s="18" t="s">
        <v>1</v>
      </c>
      <c r="D71" s="19">
        <f>+SUM(D72:D75)</f>
        <v>14356500.5</v>
      </c>
      <c r="G71" s="63"/>
    </row>
    <row r="72" spans="1:7" x14ac:dyDescent="0.3">
      <c r="B72" s="24" t="s">
        <v>48</v>
      </c>
      <c r="C72" s="34" t="s">
        <v>1</v>
      </c>
      <c r="D72" s="35">
        <f>+D10</f>
        <v>12762597</v>
      </c>
    </row>
    <row r="73" spans="1:7" ht="14" customHeight="1" x14ac:dyDescent="0.45">
      <c r="B73" s="24" t="s">
        <v>78</v>
      </c>
      <c r="C73" s="34" t="s">
        <v>1</v>
      </c>
      <c r="D73" s="77">
        <f>+D23+125502</f>
        <v>483482</v>
      </c>
      <c r="F73" s="21"/>
    </row>
    <row r="74" spans="1:7" ht="14" customHeight="1" x14ac:dyDescent="0.45">
      <c r="B74" s="24" t="s">
        <v>47</v>
      </c>
      <c r="C74" s="34" t="s">
        <v>1</v>
      </c>
      <c r="D74" s="35">
        <f>+D41</f>
        <v>743514</v>
      </c>
      <c r="E74" s="20"/>
      <c r="F74" s="21"/>
    </row>
    <row r="75" spans="1:7" ht="14" customHeight="1" x14ac:dyDescent="0.45">
      <c r="B75" s="24" t="s">
        <v>49</v>
      </c>
      <c r="C75" s="34" t="s">
        <v>1</v>
      </c>
      <c r="D75" s="35">
        <f>354500*1.035</f>
        <v>366907.5</v>
      </c>
      <c r="E75" s="20"/>
      <c r="F75" s="21"/>
    </row>
    <row r="76" spans="1:7" ht="14" customHeight="1" x14ac:dyDescent="0.45">
      <c r="B76" s="24"/>
      <c r="C76" s="34"/>
      <c r="D76" s="35"/>
      <c r="E76" s="20"/>
      <c r="F76" s="21"/>
    </row>
    <row r="77" spans="1:7" x14ac:dyDescent="0.3">
      <c r="B77" s="17" t="s">
        <v>50</v>
      </c>
      <c r="C77" s="18" t="s">
        <v>1</v>
      </c>
      <c r="D77" s="19">
        <f>+SUM(D78:D81)</f>
        <v>13126734</v>
      </c>
    </row>
    <row r="78" spans="1:7" x14ac:dyDescent="0.3">
      <c r="B78" s="24" t="s">
        <v>48</v>
      </c>
      <c r="C78" s="34" t="s">
        <v>1</v>
      </c>
      <c r="D78" s="35">
        <f>+D15</f>
        <v>12762597</v>
      </c>
    </row>
    <row r="79" spans="1:7" ht="14" customHeight="1" x14ac:dyDescent="0.45">
      <c r="B79" s="24" t="s">
        <v>46</v>
      </c>
      <c r="C79" s="34" t="s">
        <v>1</v>
      </c>
      <c r="D79" s="35">
        <f>+D26</f>
        <v>135739</v>
      </c>
      <c r="F79" s="21"/>
    </row>
    <row r="80" spans="1:7" ht="14" customHeight="1" x14ac:dyDescent="0.45">
      <c r="B80" s="24" t="s">
        <v>47</v>
      </c>
      <c r="C80" s="34" t="s">
        <v>1</v>
      </c>
      <c r="D80" s="35">
        <f>+D52</f>
        <v>228398</v>
      </c>
      <c r="E80" s="20"/>
      <c r="F80" s="21"/>
    </row>
    <row r="81" spans="2:6" ht="14" customHeight="1" x14ac:dyDescent="0.45">
      <c r="B81" s="24" t="s">
        <v>49</v>
      </c>
      <c r="C81" s="34" t="s">
        <v>1</v>
      </c>
      <c r="D81" s="35">
        <v>0</v>
      </c>
      <c r="E81" s="20"/>
      <c r="F81" s="21"/>
    </row>
    <row r="82" spans="2:6" ht="14" customHeight="1" x14ac:dyDescent="0.45">
      <c r="B82" s="24"/>
      <c r="C82" s="34"/>
      <c r="D82" s="35"/>
      <c r="E82" s="20"/>
      <c r="F82" s="21"/>
    </row>
    <row r="83" spans="2:6" x14ac:dyDescent="0.3">
      <c r="B83" s="17" t="s">
        <v>16</v>
      </c>
      <c r="C83" s="18" t="s">
        <v>15</v>
      </c>
      <c r="D83" s="16">
        <f>+D77/D71</f>
        <v>0.91434078938666141</v>
      </c>
    </row>
    <row r="84" spans="2:6" ht="14" customHeight="1" x14ac:dyDescent="0.45">
      <c r="C84" s="5"/>
      <c r="D84" s="7"/>
      <c r="E84" s="20"/>
      <c r="F84" s="21"/>
    </row>
    <row r="85" spans="2:6" ht="14" customHeight="1" x14ac:dyDescent="0.45">
      <c r="B85" s="3" t="s">
        <v>9</v>
      </c>
      <c r="C85" s="4" t="s">
        <v>0</v>
      </c>
      <c r="D85" s="4">
        <v>2023</v>
      </c>
      <c r="E85" s="20"/>
      <c r="F85" s="21"/>
    </row>
    <row r="86" spans="2:6" ht="18.5" x14ac:dyDescent="0.45">
      <c r="B86" s="17" t="s">
        <v>19</v>
      </c>
      <c r="C86" s="18" t="s">
        <v>11</v>
      </c>
      <c r="D86" s="19">
        <f>+D61</f>
        <v>16137</v>
      </c>
      <c r="E86" s="20"/>
      <c r="F86" s="21"/>
    </row>
    <row r="87" spans="2:6" x14ac:dyDescent="0.3">
      <c r="B87" s="24" t="s">
        <v>10</v>
      </c>
      <c r="C87" s="34" t="s">
        <v>11</v>
      </c>
      <c r="D87" s="35">
        <f>+D64</f>
        <v>16137</v>
      </c>
    </row>
    <row r="88" spans="2:6" x14ac:dyDescent="0.3">
      <c r="B88" s="17" t="s">
        <v>10</v>
      </c>
      <c r="C88" s="54" t="s">
        <v>15</v>
      </c>
      <c r="D88" s="55">
        <f>+D87/D86</f>
        <v>1</v>
      </c>
    </row>
    <row r="89" spans="2:6" x14ac:dyDescent="0.3">
      <c r="C89" s="5"/>
      <c r="D89" s="5"/>
    </row>
    <row r="90" spans="2:6" s="78" customFormat="1" ht="12" x14ac:dyDescent="0.3">
      <c r="B90" s="78" t="s">
        <v>79</v>
      </c>
      <c r="C90" s="79"/>
      <c r="D90" s="79"/>
      <c r="E90" s="79"/>
    </row>
    <row r="91" spans="2:6" x14ac:dyDescent="0.3">
      <c r="C91" s="5"/>
      <c r="D91" s="5"/>
    </row>
    <row r="92" spans="2:6" x14ac:dyDescent="0.3">
      <c r="B92" s="2" t="s">
        <v>58</v>
      </c>
      <c r="C92" s="5"/>
      <c r="D92" s="5"/>
    </row>
    <row r="93" spans="2:6" x14ac:dyDescent="0.3">
      <c r="C93" s="5"/>
      <c r="D93" s="5"/>
    </row>
    <row r="94" spans="2:6" x14ac:dyDescent="0.3">
      <c r="C94" s="5"/>
      <c r="D9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Cabello</dc:creator>
  <cp:lastModifiedBy>Victoria Cabello</cp:lastModifiedBy>
  <dcterms:created xsi:type="dcterms:W3CDTF">2022-01-14T21:58:18Z</dcterms:created>
  <dcterms:modified xsi:type="dcterms:W3CDTF">2025-05-20T16:29:42Z</dcterms:modified>
</cp:coreProperties>
</file>