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https://adecoagro-my.sharepoint.com/personal/vcabello_adecoagro_com/Documents/Documentos/IR/ESG/"/>
    </mc:Choice>
  </mc:AlternateContent>
  <xr:revisionPtr revIDLastSave="44" documentId="8_{03A6F260-1D45-48A2-AE27-4751196B21EE}" xr6:coauthVersionLast="47" xr6:coauthVersionMax="47" xr10:uidLastSave="{4643928C-2DFE-48C3-A3DF-DECD057D6A71}"/>
  <bookViews>
    <workbookView xWindow="-110" yWindow="-110" windowWidth="19420" windowHeight="10420" tabRatio="849" xr2:uid="{00000000-000D-0000-FFFF-FFFF00000000}"/>
  </bookViews>
  <sheets>
    <sheet name="Adecoagro ESG Tracker" sheetId="8" r:id="rId1"/>
    <sheet name="Revenues &amp; Production" sheetId="5" r:id="rId2"/>
    <sheet name="Environmental" sheetId="1" r:id="rId3"/>
    <sheet name="Social" sheetId="2" r:id="rId4"/>
    <sheet name="Governance" sheetId="3" r:id="rId5"/>
    <sheet name="Policies" sheetId="9" r:id="rId6"/>
    <sheet name="Certifications" sheetId="10" r:id="rId7"/>
  </sheets>
  <externalReferences>
    <externalReference r:id="rId8"/>
  </externalReferences>
  <definedNames>
    <definedName name="_xlnm.Print_Area" localSheetId="2">Environmental!$A$1:$F$44</definedName>
    <definedName name="_xlnm.Print_Area" localSheetId="4">Governance!$A$1:$F$7</definedName>
    <definedName name="_xlnm.Print_Area" localSheetId="1">'Revenues &amp; Production'!$A$1:$F$27</definedName>
    <definedName name="_xlnm.Print_Area" localSheetId="3">Social!$A$1:$F$49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2" i="10" l="1"/>
  <c r="B21" i="9"/>
  <c r="D3" i="1" l="1"/>
  <c r="D4" i="3" l="1"/>
  <c r="E4" i="3"/>
  <c r="C4" i="3"/>
  <c r="E5" i="3"/>
  <c r="D5" i="3"/>
  <c r="C5" i="3"/>
  <c r="D22" i="1" l="1"/>
  <c r="D25" i="1" s="1"/>
  <c r="C22" i="1"/>
  <c r="C25" i="1" s="1"/>
  <c r="E22" i="1"/>
  <c r="E25" i="1" s="1"/>
  <c r="E11" i="2" l="1"/>
  <c r="D11" i="2"/>
  <c r="C11" i="2"/>
  <c r="E12" i="1" l="1"/>
  <c r="D12" i="1"/>
  <c r="C12" i="1"/>
  <c r="C4" i="2" l="1"/>
  <c r="D4" i="2"/>
  <c r="E4" i="2"/>
  <c r="C21" i="2" l="1"/>
  <c r="C20" i="2"/>
  <c r="D20" i="2"/>
  <c r="D21" i="2"/>
  <c r="E20" i="2"/>
  <c r="E21" i="2"/>
  <c r="E8" i="2"/>
  <c r="E16" i="2"/>
  <c r="E9" i="2"/>
  <c r="E15" i="2"/>
  <c r="D15" i="2"/>
  <c r="D8" i="2"/>
  <c r="D9" i="2"/>
  <c r="D16" i="2"/>
  <c r="D14" i="2"/>
  <c r="C15" i="2"/>
  <c r="C8" i="2"/>
  <c r="C16" i="2"/>
  <c r="C9" i="2"/>
  <c r="C14" i="2"/>
  <c r="E14" i="2"/>
  <c r="E27" i="1" l="1"/>
  <c r="E40" i="1" l="1"/>
  <c r="D40" i="1"/>
  <c r="C40" i="1"/>
  <c r="E39" i="1"/>
  <c r="E38" i="1"/>
  <c r="D38" i="1"/>
  <c r="D39" i="1" l="1"/>
  <c r="C38" i="1"/>
  <c r="C39" i="1"/>
  <c r="C3" i="1" l="1"/>
  <c r="E3" i="1"/>
</calcChain>
</file>

<file path=xl/sharedStrings.xml><?xml version="1.0" encoding="utf-8"?>
<sst xmlns="http://schemas.openxmlformats.org/spreadsheetml/2006/main" count="273" uniqueCount="185">
  <si>
    <t>Energy</t>
  </si>
  <si>
    <t>MWh</t>
  </si>
  <si>
    <t>Brazil</t>
  </si>
  <si>
    <t>Argentina &amp; Uruguay</t>
  </si>
  <si>
    <t>Renewable Energy sold</t>
  </si>
  <si>
    <t>Cbios traded (quantity)</t>
  </si>
  <si>
    <t>q</t>
  </si>
  <si>
    <t>USD</t>
  </si>
  <si>
    <t>Consumption of renewable energy</t>
  </si>
  <si>
    <t>%</t>
  </si>
  <si>
    <t>Energy Intensity ratio (energy consumption / production)</t>
  </si>
  <si>
    <t>Emissions</t>
  </si>
  <si>
    <t>tCO2e</t>
  </si>
  <si>
    <t>Carbon Intensity ratio - total</t>
  </si>
  <si>
    <t>Carbon sequestration</t>
  </si>
  <si>
    <t>Cover crops</t>
  </si>
  <si>
    <t>has</t>
  </si>
  <si>
    <t>Natural areas</t>
  </si>
  <si>
    <t>Water</t>
  </si>
  <si>
    <t>Surface water</t>
  </si>
  <si>
    <t>m3</t>
  </si>
  <si>
    <t>Underground water</t>
  </si>
  <si>
    <t>Grid water</t>
  </si>
  <si>
    <t>m3/tons</t>
  </si>
  <si>
    <t>Employment</t>
  </si>
  <si>
    <t>By Gender</t>
  </si>
  <si>
    <t>Women</t>
  </si>
  <si>
    <t>Men</t>
  </si>
  <si>
    <t>By Country</t>
  </si>
  <si>
    <t>Argentina</t>
  </si>
  <si>
    <t>Uruguay</t>
  </si>
  <si>
    <t>By type of contract</t>
  </si>
  <si>
    <t>Permanent</t>
  </si>
  <si>
    <t>Temporary</t>
  </si>
  <si>
    <t>Human Capital</t>
  </si>
  <si>
    <t>Average hours of training per employee</t>
  </si>
  <si>
    <t>hours per employee</t>
  </si>
  <si>
    <t>Work safety</t>
  </si>
  <si>
    <t>Recordable accidents at work</t>
  </si>
  <si>
    <t>number</t>
  </si>
  <si>
    <t>Accident frequency rate (N° of accidents / hours worked)</t>
  </si>
  <si>
    <t>Community</t>
  </si>
  <si>
    <t>Investment in the community (USD)</t>
  </si>
  <si>
    <t>Independent board members</t>
  </si>
  <si>
    <t>GJ</t>
  </si>
  <si>
    <t>Regenerative agriculture</t>
  </si>
  <si>
    <t>Hiring rate</t>
  </si>
  <si>
    <t>Turnover rate</t>
  </si>
  <si>
    <t>Fatalities</t>
  </si>
  <si>
    <t>Fatalities rate</t>
  </si>
  <si>
    <t>N° of fatalities / hours worked * 1,000,000</t>
  </si>
  <si>
    <t>N° of accidents / hours worked * 1,000,000</t>
  </si>
  <si>
    <t>Board size</t>
  </si>
  <si>
    <t>Board average tenure</t>
  </si>
  <si>
    <t>years</t>
  </si>
  <si>
    <t xml:space="preserve">Total consumption of energy </t>
  </si>
  <si>
    <t>GJ/tons</t>
  </si>
  <si>
    <t>tCO2e/tons of production</t>
  </si>
  <si>
    <t>Hiring rate - women</t>
  </si>
  <si>
    <t>Hiring rate - men</t>
  </si>
  <si>
    <t>Turnover rate - women</t>
  </si>
  <si>
    <t>Turnover rate - men</t>
  </si>
  <si>
    <t>click here</t>
  </si>
  <si>
    <t>Occupational Health &amp; Safety Policy</t>
  </si>
  <si>
    <t>Distribution Policy</t>
  </si>
  <si>
    <t>Diversity and Inclusion Policy</t>
  </si>
  <si>
    <t>Human Rights Policy</t>
  </si>
  <si>
    <t>Environmental Policy</t>
  </si>
  <si>
    <t>Animal Welfare Policy</t>
  </si>
  <si>
    <t>Integrated Policy</t>
  </si>
  <si>
    <t>Quality and Food Safety Policy</t>
  </si>
  <si>
    <t>11/29/2022</t>
  </si>
  <si>
    <t>06/22/2022</t>
  </si>
  <si>
    <t>06/15/2022</t>
  </si>
  <si>
    <t>06/01/2022</t>
  </si>
  <si>
    <t>06/08/2022</t>
  </si>
  <si>
    <t>01/18/2021</t>
  </si>
  <si>
    <t>06/10/2021</t>
  </si>
  <si>
    <t>03/02/2021</t>
  </si>
  <si>
    <t>Bonsucro</t>
  </si>
  <si>
    <t>Certification</t>
  </si>
  <si>
    <t>FSSC 22000</t>
  </si>
  <si>
    <t>Business</t>
  </si>
  <si>
    <t>SE&amp;E</t>
  </si>
  <si>
    <t>Dairy</t>
  </si>
  <si>
    <t>Rice</t>
  </si>
  <si>
    <t>Crops - sunflower</t>
  </si>
  <si>
    <t>BRCGS Food Safety</t>
  </si>
  <si>
    <t>Crops - peanut</t>
  </si>
  <si>
    <t>RenovaBio</t>
  </si>
  <si>
    <t>ISO 14.001</t>
  </si>
  <si>
    <t>RTRS</t>
  </si>
  <si>
    <t>Crops - soy</t>
  </si>
  <si>
    <t>Algodón Responsable Argentino – Aapresid</t>
  </si>
  <si>
    <t>Farm Sustainability Assessment – Sustainable Agriculture Iniciative</t>
  </si>
  <si>
    <t>Crops - cotton</t>
  </si>
  <si>
    <t>Fair Trade IBD | Fair For Life | Fair Trade Certified</t>
  </si>
  <si>
    <t>Produto Orgánico | USDA Organic | Canada Organic | EU Organic | Jas Organic | DCOK</t>
  </si>
  <si>
    <t>Halal</t>
  </si>
  <si>
    <t>SE&amp;E, Dairy, Crops (peanut)</t>
  </si>
  <si>
    <t>Kosher</t>
  </si>
  <si>
    <t>SE&amp;E, Rice, Crops (sunflower)</t>
  </si>
  <si>
    <t>Energia Verde</t>
  </si>
  <si>
    <t>Ministerio da Agricultura e do Abastecimiento (MAPA)</t>
  </si>
  <si>
    <t>Auditorías SMETA (de Sedex)</t>
  </si>
  <si>
    <t xml:space="preserve">Rice, Dairy, Crops </t>
  </si>
  <si>
    <t>Facilities</t>
  </si>
  <si>
    <t>Monte Alegre, Ivinhema, Angelica</t>
  </si>
  <si>
    <t>Carmen (free stalls)</t>
  </si>
  <si>
    <t>OIA - Animal Welfare</t>
  </si>
  <si>
    <t>Monte Alegre</t>
  </si>
  <si>
    <t>Chivilcoy and Morteros Plants</t>
  </si>
  <si>
    <t>Mercedes, San Salvador and Franck Rice Mills</t>
  </si>
  <si>
    <t>Sunflower Plant</t>
  </si>
  <si>
    <t>Peanut Plant</t>
  </si>
  <si>
    <t>Free Stalls</t>
  </si>
  <si>
    <t>Abolengo, San Carlos, El Meridiano, Las Horquetas and La Rosa</t>
  </si>
  <si>
    <t>Peanut farms</t>
  </si>
  <si>
    <t>El Orden, La Carolina, El Colorado, Ombú, Los Guayacanes</t>
  </si>
  <si>
    <t>Monte Alegre, Morteros Plant, Peanut Plant</t>
  </si>
  <si>
    <t>Monte Alegre, Sunflower Plant, San Salvador and Franck Mills</t>
  </si>
  <si>
    <t>Monte Alegre and Angelica</t>
  </si>
  <si>
    <t>Chivilcoy Plant, Peanut and Sunflower Plants, San Salvador and Franck Mills and Pilarica Plant</t>
  </si>
  <si>
    <t>Financial &amp; Operational indicators</t>
  </si>
  <si>
    <t>Environmental indicators</t>
  </si>
  <si>
    <t>Social indicators</t>
  </si>
  <si>
    <t>Governance indicators</t>
  </si>
  <si>
    <t>Our Policies</t>
  </si>
  <si>
    <t>Our Certifications</t>
  </si>
  <si>
    <t>Total Employment</t>
  </si>
  <si>
    <t>Hiring and Turnover rates</t>
  </si>
  <si>
    <t>tons</t>
  </si>
  <si>
    <t>Indicator</t>
  </si>
  <si>
    <t>Unit</t>
  </si>
  <si>
    <t>Financials</t>
  </si>
  <si>
    <t>Production</t>
  </si>
  <si>
    <t>Adecoagro ESG tracker</t>
  </si>
  <si>
    <t>Website: www.adecoagro.com</t>
  </si>
  <si>
    <t xml:space="preserve">Net sales </t>
  </si>
  <si>
    <t xml:space="preserve">Adjusted EBITDA </t>
  </si>
  <si>
    <t>million USD</t>
  </si>
  <si>
    <t>Sugar, Ethanol and Energy</t>
  </si>
  <si>
    <t>Farming and Land Transformation</t>
  </si>
  <si>
    <t>Corporate</t>
  </si>
  <si>
    <t>Sugarcane crushed</t>
  </si>
  <si>
    <t>Milk produced in our free stalls</t>
  </si>
  <si>
    <t>million tons</t>
  </si>
  <si>
    <t>million liters</t>
  </si>
  <si>
    <t xml:space="preserve">Paddy rice </t>
  </si>
  <si>
    <t>thousand tons</t>
  </si>
  <si>
    <t>Grains</t>
  </si>
  <si>
    <t>Processed rough rice - as white rice equivalent</t>
  </si>
  <si>
    <t>Processed milk</t>
  </si>
  <si>
    <t>Farming Production</t>
  </si>
  <si>
    <t>Industry Production</t>
  </si>
  <si>
    <t>Training</t>
  </si>
  <si>
    <t>Fatalities and Accidents</t>
  </si>
  <si>
    <t>Adecoagro does not capture water in areas with water stress</t>
  </si>
  <si>
    <t>Carbon emissions balance - scope 1</t>
  </si>
  <si>
    <t>Carbon emissions balance - scope 2</t>
  </si>
  <si>
    <t>Data updated as of February 15th 2023</t>
  </si>
  <si>
    <t>-</t>
  </si>
  <si>
    <t>USD/unit</t>
  </si>
  <si>
    <t>Cbios traded (USD/unit)</t>
  </si>
  <si>
    <t>*data updated after the publication of Adecoagro's Integrated Report 2021</t>
  </si>
  <si>
    <t>Water capture*</t>
  </si>
  <si>
    <t>Generation of Renewable Energy*</t>
  </si>
  <si>
    <t>Board gender diversity</t>
  </si>
  <si>
    <t>% of women</t>
  </si>
  <si>
    <t>Email: ir@adecoagro.com</t>
  </si>
  <si>
    <t>Sugar</t>
  </si>
  <si>
    <t>Ethanol</t>
  </si>
  <si>
    <t>Carbon emissions balance - scopes 1 &amp; 2*</t>
  </si>
  <si>
    <t>Water intensity (m3/production)</t>
  </si>
  <si>
    <t>Hiring and Turnover rates methodology was modified with the 2021 reports. Only permanent employees are considered for these estimations.</t>
  </si>
  <si>
    <t>* In 2021 we made adjustments in the methodology of emissions calculation, mainly in the soil organic carbon estimations.</t>
  </si>
  <si>
    <t>Click here to access</t>
  </si>
  <si>
    <t>Policy</t>
  </si>
  <si>
    <t>Publication Date</t>
  </si>
  <si>
    <t>Adecoagro Certifications</t>
  </si>
  <si>
    <t>tCO2e/ USD million net sales</t>
  </si>
  <si>
    <t>Total hectares managed</t>
  </si>
  <si>
    <t>Board Structure</t>
  </si>
  <si>
    <t>Adecoagro Policies and Commitments</t>
  </si>
  <si>
    <t>The first transaction of Decarbonization Credits (CBIOs) took place in June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</si>
</sst>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0.0000"/>
    <numFmt numFmtId="167" formatCode="#,##0.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Montserrat"/>
    </font>
    <font>
      <b/>
      <sz val="10"/>
      <color theme="1"/>
      <name val="Montserrat"/>
    </font>
    <font>
      <sz val="10"/>
      <color rgb="FFFF0000"/>
      <name val="Montserrat"/>
    </font>
    <font>
      <b/>
      <sz val="10"/>
      <color theme="0"/>
      <name val="Montserrat"/>
    </font>
    <font>
      <sz val="10"/>
      <name val="Montserrat"/>
    </font>
    <font>
      <b/>
      <sz val="10"/>
      <name val="Montserrat"/>
    </font>
    <font>
      <sz val="10"/>
      <color theme="1"/>
      <name val="Calibri"/>
      <family val="2"/>
      <scheme val="minor"/>
    </font>
    <font>
      <sz val="10"/>
      <color theme="0"/>
      <name val="Montserrat"/>
    </font>
    <font>
      <b/>
      <sz val="10"/>
      <color rgb="FFFF0000"/>
      <name val="Montserrat"/>
    </font>
    <font>
      <sz val="10"/>
      <color rgb="FF242424"/>
      <name val="Montserrat"/>
    </font>
    <font>
      <b/>
      <sz val="10"/>
      <color rgb="FF242424"/>
      <name val="Montserrat"/>
    </font>
    <font>
      <b/>
      <i/>
      <sz val="10"/>
      <color rgb="FFFFC000"/>
      <name val="Montserrat"/>
    </font>
    <font>
      <b/>
      <i/>
      <sz val="9"/>
      <color rgb="FF242424"/>
      <name val="Montserrat"/>
    </font>
    <font>
      <i/>
      <sz val="9"/>
      <color theme="1"/>
      <name val="Montserrat"/>
    </font>
    <font>
      <i/>
      <sz val="9"/>
      <color rgb="FF242424"/>
      <name val="Montserrat"/>
    </font>
    <font>
      <u/>
      <sz val="10"/>
      <color theme="0"/>
      <name val="Montserrat"/>
    </font>
    <font>
      <sz val="28"/>
      <color theme="0"/>
      <name val="Montserrat Black"/>
    </font>
  </fonts>
  <fills count="4">
    <fill>
      <patternFill patternType="none"/>
    </fill>
    <fill>
      <patternFill patternType="gray125"/>
    </fill>
    <fill>
      <patternFill patternType="solid">
        <fgColor rgb="FF005837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</cellStyleXfs>
  <cellXfs count="121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3" fontId="3" fillId="0" borderId="0" xfId="0" applyNumberFormat="1" applyFont="1"/>
    <xf numFmtId="0" fontId="3" fillId="0" borderId="0" xfId="0" applyFont="1" applyAlignment="1">
      <alignment horizontal="left" indent="2"/>
    </xf>
    <xf numFmtId="0" fontId="7" fillId="0" borderId="0" xfId="0" applyFont="1"/>
    <xf numFmtId="0" fontId="3" fillId="0" borderId="1" xfId="0" applyFont="1" applyBorder="1"/>
    <xf numFmtId="0" fontId="3" fillId="0" borderId="3" xfId="0" applyFont="1" applyBorder="1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center" vertical="center" wrapText="1"/>
    </xf>
    <xf numFmtId="0" fontId="3" fillId="0" borderId="0" xfId="0" applyFont="1" applyAlignment="1">
      <alignment horizontal="left" vertical="center" indent="2"/>
    </xf>
    <xf numFmtId="0" fontId="3" fillId="0" borderId="2" xfId="0" applyFont="1" applyBorder="1" applyAlignment="1">
      <alignment horizontal="left" vertical="center"/>
    </xf>
    <xf numFmtId="165" fontId="3" fillId="0" borderId="0" xfId="1" applyNumberFormat="1" applyFont="1" applyBorder="1" applyAlignment="1">
      <alignment vertical="center"/>
    </xf>
    <xf numFmtId="0" fontId="3" fillId="0" borderId="3" xfId="0" applyFont="1" applyBorder="1" applyAlignment="1">
      <alignment horizontal="left" vertical="center" indent="2"/>
    </xf>
    <xf numFmtId="0" fontId="3" fillId="0" borderId="3" xfId="0" applyFont="1" applyBorder="1" applyAlignment="1">
      <alignment horizontal="center" vertical="center" wrapText="1"/>
    </xf>
    <xf numFmtId="165" fontId="3" fillId="0" borderId="3" xfId="1" applyNumberFormat="1" applyFont="1" applyBorder="1" applyAlignment="1">
      <alignment vertical="center"/>
    </xf>
    <xf numFmtId="0" fontId="3" fillId="0" borderId="3" xfId="0" applyFont="1" applyBorder="1" applyAlignment="1">
      <alignment vertical="center"/>
    </xf>
    <xf numFmtId="9" fontId="3" fillId="0" borderId="0" xfId="1" applyFont="1" applyAlignment="1">
      <alignment vertical="center"/>
    </xf>
    <xf numFmtId="0" fontId="3" fillId="0" borderId="1" xfId="0" applyFont="1" applyBorder="1" applyAlignment="1">
      <alignment horizontal="left" vertical="center" indent="2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1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2" fontId="3" fillId="0" borderId="0" xfId="0" applyNumberFormat="1" applyFont="1" applyAlignment="1">
      <alignment vertical="center" wrapText="1"/>
    </xf>
    <xf numFmtId="0" fontId="3" fillId="0" borderId="0" xfId="0" applyFont="1" applyAlignment="1">
      <alignment horizontal="center" wrapText="1"/>
    </xf>
    <xf numFmtId="0" fontId="9" fillId="0" borderId="0" xfId="0" applyFont="1"/>
    <xf numFmtId="0" fontId="12" fillId="0" borderId="0" xfId="0" applyFont="1"/>
    <xf numFmtId="3" fontId="12" fillId="0" borderId="0" xfId="0" applyNumberFormat="1" applyFont="1"/>
    <xf numFmtId="0" fontId="12" fillId="0" borderId="0" xfId="0" applyFont="1" applyAlignment="1">
      <alignment horizontal="left" indent="2"/>
    </xf>
    <xf numFmtId="0" fontId="12" fillId="0" borderId="1" xfId="0" applyFont="1" applyBorder="1"/>
    <xf numFmtId="3" fontId="12" fillId="0" borderId="1" xfId="0" applyNumberFormat="1" applyFont="1" applyBorder="1"/>
    <xf numFmtId="0" fontId="12" fillId="0" borderId="3" xfId="0" applyFont="1" applyBorder="1"/>
    <xf numFmtId="3" fontId="12" fillId="0" borderId="3" xfId="0" applyNumberFormat="1" applyFont="1" applyBorder="1"/>
    <xf numFmtId="0" fontId="13" fillId="0" borderId="0" xfId="0" applyFont="1"/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6" fillId="2" borderId="0" xfId="0" applyFont="1" applyFill="1"/>
    <xf numFmtId="0" fontId="6" fillId="2" borderId="0" xfId="0" applyFont="1" applyFill="1" applyAlignment="1">
      <alignment horizontal="center" wrapText="1"/>
    </xf>
    <xf numFmtId="0" fontId="10" fillId="2" borderId="0" xfId="0" applyFont="1" applyFill="1" applyAlignment="1">
      <alignment vertical="center"/>
    </xf>
    <xf numFmtId="0" fontId="3" fillId="2" borderId="0" xfId="0" applyFont="1" applyFill="1"/>
    <xf numFmtId="0" fontId="4" fillId="0" borderId="0" xfId="0" applyFont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6" fillId="0" borderId="0" xfId="0" applyFont="1"/>
    <xf numFmtId="3" fontId="7" fillId="0" borderId="0" xfId="0" applyNumberFormat="1" applyFont="1"/>
    <xf numFmtId="1" fontId="7" fillId="0" borderId="0" xfId="0" applyNumberFormat="1" applyFont="1"/>
    <xf numFmtId="0" fontId="8" fillId="0" borderId="2" xfId="0" applyFont="1" applyBorder="1"/>
    <xf numFmtId="0" fontId="7" fillId="0" borderId="2" xfId="0" applyFont="1" applyBorder="1"/>
    <xf numFmtId="165" fontId="3" fillId="0" borderId="1" xfId="1" applyNumberFormat="1" applyFont="1" applyBorder="1" applyAlignment="1">
      <alignment vertical="center"/>
    </xf>
    <xf numFmtId="0" fontId="13" fillId="0" borderId="2" xfId="0" applyFont="1" applyBorder="1"/>
    <xf numFmtId="0" fontId="4" fillId="0" borderId="2" xfId="0" applyFont="1" applyBorder="1"/>
    <xf numFmtId="3" fontId="13" fillId="0" borderId="0" xfId="0" applyNumberFormat="1" applyFont="1"/>
    <xf numFmtId="3" fontId="4" fillId="0" borderId="0" xfId="0" applyNumberFormat="1" applyFont="1"/>
    <xf numFmtId="0" fontId="13" fillId="0" borderId="1" xfId="0" applyFont="1" applyBorder="1"/>
    <xf numFmtId="3" fontId="13" fillId="0" borderId="1" xfId="0" applyNumberFormat="1" applyFont="1" applyBorder="1"/>
    <xf numFmtId="1" fontId="4" fillId="0" borderId="0" xfId="0" applyNumberFormat="1" applyFont="1" applyAlignment="1">
      <alignment vertical="center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vertical="center"/>
    </xf>
    <xf numFmtId="3" fontId="8" fillId="0" borderId="2" xfId="0" applyNumberFormat="1" applyFont="1" applyBorder="1"/>
    <xf numFmtId="0" fontId="15" fillId="0" borderId="0" xfId="0" applyFont="1"/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left" vertical="center"/>
    </xf>
    <xf numFmtId="9" fontId="3" fillId="0" borderId="1" xfId="1" applyFont="1" applyBorder="1" applyAlignment="1">
      <alignment vertical="center"/>
    </xf>
    <xf numFmtId="3" fontId="8" fillId="0" borderId="0" xfId="0" applyNumberFormat="1" applyFont="1"/>
    <xf numFmtId="0" fontId="17" fillId="0" borderId="0" xfId="0" applyFont="1"/>
    <xf numFmtId="0" fontId="16" fillId="0" borderId="0" xfId="0" applyFont="1"/>
    <xf numFmtId="0" fontId="12" fillId="2" borderId="0" xfId="0" applyFont="1" applyFill="1"/>
    <xf numFmtId="0" fontId="12" fillId="2" borderId="0" xfId="0" applyFont="1" applyFill="1" applyAlignment="1">
      <alignment vertical="center"/>
    </xf>
    <xf numFmtId="0" fontId="14" fillId="2" borderId="0" xfId="0" applyFont="1" applyFill="1"/>
    <xf numFmtId="0" fontId="10" fillId="2" borderId="0" xfId="0" applyFont="1" applyFill="1"/>
    <xf numFmtId="0" fontId="18" fillId="2" borderId="0" xfId="2" applyFont="1" applyFill="1" applyAlignment="1">
      <alignment vertical="center"/>
    </xf>
    <xf numFmtId="0" fontId="19" fillId="2" borderId="0" xfId="0" applyFont="1" applyFill="1"/>
    <xf numFmtId="0" fontId="18" fillId="2" borderId="0" xfId="0" applyFont="1" applyFill="1"/>
    <xf numFmtId="0" fontId="6" fillId="2" borderId="0" xfId="2" applyFont="1" applyFill="1" applyAlignment="1">
      <alignment vertical="center"/>
    </xf>
    <xf numFmtId="0" fontId="10" fillId="2" borderId="0" xfId="2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4" xfId="0" applyFont="1" applyFill="1" applyBorder="1" applyAlignment="1">
      <alignment horizontal="left" vertical="top" wrapText="1"/>
    </xf>
    <xf numFmtId="0" fontId="10" fillId="2" borderId="4" xfId="2" applyFont="1" applyFill="1" applyBorder="1" applyAlignment="1">
      <alignment horizontal="left" vertical="top" wrapText="1"/>
    </xf>
    <xf numFmtId="0" fontId="10" fillId="2" borderId="5" xfId="0" applyFont="1" applyFill="1" applyBorder="1" applyAlignment="1">
      <alignment horizontal="left" vertical="top" wrapText="1"/>
    </xf>
    <xf numFmtId="0" fontId="10" fillId="2" borderId="5" xfId="2" applyFont="1" applyFill="1" applyBorder="1" applyAlignment="1">
      <alignment horizontal="left" vertical="top" wrapText="1"/>
    </xf>
    <xf numFmtId="0" fontId="10" fillId="2" borderId="6" xfId="0" applyFont="1" applyFill="1" applyBorder="1" applyAlignment="1">
      <alignment horizontal="left" vertical="top" wrapText="1"/>
    </xf>
    <xf numFmtId="164" fontId="7" fillId="0" borderId="2" xfId="0" applyNumberFormat="1" applyFont="1" applyBorder="1"/>
    <xf numFmtId="1" fontId="3" fillId="0" borderId="1" xfId="0" applyNumberFormat="1" applyFont="1" applyBorder="1"/>
    <xf numFmtId="166" fontId="3" fillId="0" borderId="3" xfId="0" applyNumberFormat="1" applyFont="1" applyBorder="1"/>
    <xf numFmtId="0" fontId="3" fillId="0" borderId="3" xfId="0" applyFont="1" applyBorder="1" applyAlignment="1">
      <alignment horizontal="right"/>
    </xf>
    <xf numFmtId="2" fontId="7" fillId="0" borderId="2" xfId="0" applyNumberFormat="1" applyFont="1" applyBorder="1"/>
    <xf numFmtId="0" fontId="6" fillId="3" borderId="0" xfId="0" applyFont="1" applyFill="1"/>
    <xf numFmtId="0" fontId="6" fillId="3" borderId="0" xfId="0" applyFont="1" applyFill="1" applyAlignment="1">
      <alignment vertical="center"/>
    </xf>
    <xf numFmtId="0" fontId="6" fillId="3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 wrapText="1"/>
    </xf>
    <xf numFmtId="0" fontId="4" fillId="0" borderId="0" xfId="0" applyFont="1" applyFill="1" applyBorder="1"/>
    <xf numFmtId="0" fontId="6" fillId="0" borderId="0" xfId="0" applyFont="1" applyFill="1" applyBorder="1"/>
    <xf numFmtId="0" fontId="3" fillId="0" borderId="0" xfId="0" applyFont="1" applyFill="1" applyBorder="1"/>
    <xf numFmtId="0" fontId="8" fillId="0" borderId="0" xfId="0" applyFont="1" applyFill="1" applyBorder="1"/>
    <xf numFmtId="0" fontId="7" fillId="0" borderId="0" xfId="0" applyFont="1" applyFill="1" applyBorder="1"/>
    <xf numFmtId="0" fontId="11" fillId="0" borderId="0" xfId="0" applyFont="1" applyFill="1" applyBorder="1"/>
    <xf numFmtId="0" fontId="5" fillId="0" borderId="0" xfId="0" applyFont="1" applyFill="1" applyBorder="1"/>
    <xf numFmtId="0" fontId="13" fillId="0" borderId="0" xfId="0" applyFont="1" applyFill="1" applyBorder="1"/>
    <xf numFmtId="0" fontId="12" fillId="0" borderId="0" xfId="0" applyFont="1" applyFill="1" applyBorder="1"/>
    <xf numFmtId="0" fontId="6" fillId="3" borderId="0" xfId="0" applyFont="1" applyFill="1" applyAlignment="1">
      <alignment horizontal="center" wrapText="1"/>
    </xf>
    <xf numFmtId="9" fontId="3" fillId="0" borderId="3" xfId="1" applyFont="1" applyBorder="1" applyAlignment="1">
      <alignment vertical="center"/>
    </xf>
    <xf numFmtId="164" fontId="3" fillId="0" borderId="3" xfId="0" applyNumberFormat="1" applyFont="1" applyBorder="1" applyAlignment="1">
      <alignment vertical="center"/>
    </xf>
    <xf numFmtId="3" fontId="3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horizontal="left" indent="2"/>
    </xf>
    <xf numFmtId="0" fontId="7" fillId="0" borderId="3" xfId="0" applyFont="1" applyBorder="1"/>
    <xf numFmtId="3" fontId="7" fillId="0" borderId="3" xfId="0" applyNumberFormat="1" applyFont="1" applyBorder="1"/>
    <xf numFmtId="0" fontId="12" fillId="0" borderId="3" xfId="0" applyFont="1" applyBorder="1" applyAlignment="1">
      <alignment horizontal="center"/>
    </xf>
    <xf numFmtId="167" fontId="12" fillId="0" borderId="3" xfId="0" applyNumberFormat="1" applyFont="1" applyBorder="1"/>
    <xf numFmtId="0" fontId="12" fillId="0" borderId="0" xfId="0" applyFont="1" applyBorder="1"/>
    <xf numFmtId="3" fontId="12" fillId="0" borderId="0" xfId="0" applyNumberFormat="1" applyFont="1" applyBorder="1"/>
    <xf numFmtId="0" fontId="12" fillId="0" borderId="3" xfId="0" applyFont="1" applyBorder="1" applyAlignment="1">
      <alignment horizontal="left"/>
    </xf>
    <xf numFmtId="9" fontId="12" fillId="0" borderId="3" xfId="1" applyFont="1" applyBorder="1"/>
  </cellXfs>
  <cellStyles count="3">
    <cellStyle name="Hipervínculo" xfId="2" builtinId="8"/>
    <cellStyle name="Normal" xfId="0" builtinId="0"/>
    <cellStyle name="Porcentaje" xfId="1" builtinId="5"/>
  </cellStyles>
  <dxfs count="0"/>
  <tableStyles count="0" defaultTableStyle="TableStyleMedium2" defaultPivotStyle="PivotStyleLight16"/>
  <colors>
    <mruColors>
      <color rgb="FF005837"/>
      <color rgb="FFFFC000"/>
      <color rgb="FF242424"/>
      <color rgb="FF0042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71149</xdr:rowOff>
    </xdr:from>
    <xdr:to>
      <xdr:col>8</xdr:col>
      <xdr:colOff>686998</xdr:colOff>
      <xdr:row>22</xdr:row>
      <xdr:rowOff>79375</xdr:rowOff>
    </xdr:to>
    <xdr:pic>
      <xdr:nvPicPr>
        <xdr:cNvPr id="10" name="Picture 5">
          <a:extLst>
            <a:ext uri="{FF2B5EF4-FFF2-40B4-BE49-F238E27FC236}">
              <a16:creationId xmlns:a16="http://schemas.microsoft.com/office/drawing/2014/main" id="{2DF9A7C8-7B32-3148-A0D7-9DE588881D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4932"/>
        <a:stretch/>
      </xdr:blipFill>
      <xdr:spPr>
        <a:xfrm>
          <a:off x="3556000" y="71149"/>
          <a:ext cx="4496998" cy="4492914"/>
        </a:xfrm>
        <a:prstGeom prst="rect">
          <a:avLst/>
        </a:prstGeom>
      </xdr:spPr>
    </xdr:pic>
    <xdr:clientData/>
  </xdr:twoCellAnchor>
  <xdr:twoCellAnchor>
    <xdr:from>
      <xdr:col>0</xdr:col>
      <xdr:colOff>134938</xdr:colOff>
      <xdr:row>3</xdr:row>
      <xdr:rowOff>71437</xdr:rowOff>
    </xdr:from>
    <xdr:to>
      <xdr:col>3</xdr:col>
      <xdr:colOff>690563</xdr:colOff>
      <xdr:row>6</xdr:row>
      <xdr:rowOff>10037</xdr:rowOff>
    </xdr:to>
    <xdr:sp macro="" textlink="">
      <xdr:nvSpPr>
        <xdr:cNvPr id="11" name="Rectangle 25">
          <a:extLst>
            <a:ext uri="{FF2B5EF4-FFF2-40B4-BE49-F238E27FC236}">
              <a16:creationId xmlns:a16="http://schemas.microsoft.com/office/drawing/2014/main" id="{9AADE4A1-E3D7-F646-B5AD-C493E723A160}"/>
            </a:ext>
          </a:extLst>
        </xdr:cNvPr>
        <xdr:cNvSpPr/>
      </xdr:nvSpPr>
      <xdr:spPr>
        <a:xfrm>
          <a:off x="134938" y="650875"/>
          <a:ext cx="4111625" cy="510100"/>
        </a:xfrm>
        <a:prstGeom prst="rect">
          <a:avLst/>
        </a:prstGeom>
        <a:ln>
          <a:noFill/>
        </a:ln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n-US" sz="1400" cap="all" spc="1000">
              <a:gradFill>
                <a:gsLst>
                  <a:gs pos="0">
                    <a:schemeClr val="accent4"/>
                  </a:gs>
                  <a:gs pos="100000">
                    <a:srgbClr val="FFA000"/>
                  </a:gs>
                </a:gsLst>
                <a:lin ang="10800000" scaled="1"/>
              </a:gradFill>
              <a:latin typeface="Montserrat Medium" pitchFamily="2" charset="77"/>
              <a:cs typeface="Arial Black" panose="020B0604020202020204" pitchFamily="34" charset="0"/>
            </a:rPr>
            <a:t>a sustainable</a:t>
          </a:r>
        </a:p>
        <a:p>
          <a:pPr>
            <a:lnSpc>
              <a:spcPct val="90000"/>
            </a:lnSpc>
          </a:pPr>
          <a:r>
            <a:rPr lang="en-US" sz="1400" b="1" cap="all">
              <a:gradFill>
                <a:gsLst>
                  <a:gs pos="0">
                    <a:schemeClr val="accent4"/>
                  </a:gs>
                  <a:gs pos="100000">
                    <a:srgbClr val="FFA000"/>
                  </a:gs>
                </a:gsLst>
                <a:lin ang="10800000" scaled="1"/>
              </a:gradFill>
              <a:latin typeface="Montserrat Black" pitchFamily="2" charset="77"/>
              <a:cs typeface="Arial Black" panose="020B0604020202020204" pitchFamily="34" charset="0"/>
            </a:rPr>
            <a:t>Development model</a:t>
          </a:r>
        </a:p>
      </xdr:txBody>
    </xdr:sp>
    <xdr:clientData/>
  </xdr:twoCellAnchor>
  <xdr:twoCellAnchor>
    <xdr:from>
      <xdr:col>0</xdr:col>
      <xdr:colOff>166687</xdr:colOff>
      <xdr:row>0</xdr:row>
      <xdr:rowOff>150813</xdr:rowOff>
    </xdr:from>
    <xdr:to>
      <xdr:col>4</xdr:col>
      <xdr:colOff>41546</xdr:colOff>
      <xdr:row>3</xdr:row>
      <xdr:rowOff>37129</xdr:rowOff>
    </xdr:to>
    <xdr:sp macro="" textlink="">
      <xdr:nvSpPr>
        <xdr:cNvPr id="14" name="Text Placeholder 1">
          <a:extLst>
            <a:ext uri="{FF2B5EF4-FFF2-40B4-BE49-F238E27FC236}">
              <a16:creationId xmlns:a16="http://schemas.microsoft.com/office/drawing/2014/main" id="{EADC9865-B35F-E44D-B5FB-2F054E0E8BE8}"/>
            </a:ext>
          </a:extLst>
        </xdr:cNvPr>
        <xdr:cNvSpPr txBox="1">
          <a:spLocks/>
        </xdr:cNvSpPr>
      </xdr:nvSpPr>
      <xdr:spPr>
        <a:xfrm>
          <a:off x="166687" y="150813"/>
          <a:ext cx="4192859" cy="465754"/>
        </a:xfrm>
        <a:prstGeom prst="rect">
          <a:avLst/>
        </a:prstGeom>
      </xdr:spPr>
      <xdr:txBody>
        <a:bodyPr wrap="square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lnSpc>
              <a:spcPct val="80000"/>
            </a:lnSpc>
            <a:buNone/>
          </a:pPr>
          <a:r>
            <a:rPr lang="en-US" sz="3200" b="1" cap="all">
              <a:solidFill>
                <a:schemeClr val="bg1"/>
              </a:solidFill>
              <a:latin typeface="Montserrat Black" pitchFamily="2" charset="77"/>
              <a:cs typeface="Arial Black" panose="020B0604020202020204" pitchFamily="34" charset="0"/>
            </a:rPr>
            <a:t>Adecoagro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3564</xdr:colOff>
      <xdr:row>0</xdr:row>
      <xdr:rowOff>118775</xdr:rowOff>
    </xdr:from>
    <xdr:to>
      <xdr:col>9</xdr:col>
      <xdr:colOff>8008</xdr:colOff>
      <xdr:row>21</xdr:row>
      <xdr:rowOff>63500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064BE6B3-F983-4C52-ADFB-3EAE4C8A70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4932"/>
        <a:stretch/>
      </xdr:blipFill>
      <xdr:spPr>
        <a:xfrm>
          <a:off x="4043752" y="118775"/>
          <a:ext cx="4576444" cy="4572288"/>
        </a:xfrm>
        <a:prstGeom prst="rect">
          <a:avLst/>
        </a:prstGeom>
      </xdr:spPr>
    </xdr:pic>
    <xdr:clientData/>
  </xdr:twoCellAnchor>
  <xdr:twoCellAnchor>
    <xdr:from>
      <xdr:col>0</xdr:col>
      <xdr:colOff>134938</xdr:colOff>
      <xdr:row>3</xdr:row>
      <xdr:rowOff>71437</xdr:rowOff>
    </xdr:from>
    <xdr:to>
      <xdr:col>3</xdr:col>
      <xdr:colOff>690563</xdr:colOff>
      <xdr:row>6</xdr:row>
      <xdr:rowOff>10037</xdr:rowOff>
    </xdr:to>
    <xdr:sp macro="" textlink="">
      <xdr:nvSpPr>
        <xdr:cNvPr id="3" name="Rectangle 25">
          <a:extLst>
            <a:ext uri="{FF2B5EF4-FFF2-40B4-BE49-F238E27FC236}">
              <a16:creationId xmlns:a16="http://schemas.microsoft.com/office/drawing/2014/main" id="{700B9486-6A90-4163-B3BB-D2B4E69A7DA2}"/>
            </a:ext>
          </a:extLst>
        </xdr:cNvPr>
        <xdr:cNvSpPr/>
      </xdr:nvSpPr>
      <xdr:spPr>
        <a:xfrm>
          <a:off x="134938" y="655637"/>
          <a:ext cx="4111625" cy="510100"/>
        </a:xfrm>
        <a:prstGeom prst="rect">
          <a:avLst/>
        </a:prstGeom>
        <a:ln>
          <a:noFill/>
        </a:ln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n-US" sz="1400" cap="all" spc="1000">
              <a:gradFill>
                <a:gsLst>
                  <a:gs pos="0">
                    <a:schemeClr val="accent4"/>
                  </a:gs>
                  <a:gs pos="100000">
                    <a:srgbClr val="FFA000"/>
                  </a:gs>
                </a:gsLst>
                <a:lin ang="10800000" scaled="1"/>
              </a:gradFill>
              <a:latin typeface="Montserrat Medium" pitchFamily="2" charset="77"/>
              <a:cs typeface="Arial Black" panose="020B0604020202020204" pitchFamily="34" charset="0"/>
            </a:rPr>
            <a:t>a sustainable</a:t>
          </a:r>
        </a:p>
        <a:p>
          <a:pPr>
            <a:lnSpc>
              <a:spcPct val="90000"/>
            </a:lnSpc>
          </a:pPr>
          <a:r>
            <a:rPr lang="en-US" sz="1400" b="1" cap="all">
              <a:gradFill>
                <a:gsLst>
                  <a:gs pos="0">
                    <a:schemeClr val="accent4"/>
                  </a:gs>
                  <a:gs pos="100000">
                    <a:srgbClr val="FFA000"/>
                  </a:gs>
                </a:gsLst>
                <a:lin ang="10800000" scaled="1"/>
              </a:gradFill>
              <a:latin typeface="Montserrat Black" pitchFamily="2" charset="77"/>
              <a:cs typeface="Arial Black" panose="020B0604020202020204" pitchFamily="34" charset="0"/>
            </a:rPr>
            <a:t>Development model</a:t>
          </a:r>
        </a:p>
      </xdr:txBody>
    </xdr:sp>
    <xdr:clientData/>
  </xdr:twoCellAnchor>
  <xdr:twoCellAnchor>
    <xdr:from>
      <xdr:col>0</xdr:col>
      <xdr:colOff>166687</xdr:colOff>
      <xdr:row>0</xdr:row>
      <xdr:rowOff>150813</xdr:rowOff>
    </xdr:from>
    <xdr:to>
      <xdr:col>4</xdr:col>
      <xdr:colOff>41546</xdr:colOff>
      <xdr:row>3</xdr:row>
      <xdr:rowOff>37129</xdr:rowOff>
    </xdr:to>
    <xdr:sp macro="" textlink="">
      <xdr:nvSpPr>
        <xdr:cNvPr id="4" name="Text Placeholder 1">
          <a:extLst>
            <a:ext uri="{FF2B5EF4-FFF2-40B4-BE49-F238E27FC236}">
              <a16:creationId xmlns:a16="http://schemas.microsoft.com/office/drawing/2014/main" id="{1B27B236-0CBF-47D5-AD5C-7A58ED3D6B8D}"/>
            </a:ext>
          </a:extLst>
        </xdr:cNvPr>
        <xdr:cNvSpPr txBox="1">
          <a:spLocks/>
        </xdr:cNvSpPr>
      </xdr:nvSpPr>
      <xdr:spPr>
        <a:xfrm>
          <a:off x="166687" y="150813"/>
          <a:ext cx="4192859" cy="470516"/>
        </a:xfrm>
        <a:prstGeom prst="rect">
          <a:avLst/>
        </a:prstGeom>
      </xdr:spPr>
      <xdr:txBody>
        <a:bodyPr wrap="square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lnSpc>
              <a:spcPct val="80000"/>
            </a:lnSpc>
            <a:buNone/>
          </a:pPr>
          <a:r>
            <a:rPr lang="en-US" sz="3200" b="1" cap="all">
              <a:solidFill>
                <a:schemeClr val="bg1"/>
              </a:solidFill>
              <a:latin typeface="Montserrat Black" pitchFamily="2" charset="77"/>
              <a:cs typeface="Arial Black" panose="020B0604020202020204" pitchFamily="34" charset="0"/>
            </a:rPr>
            <a:t>Adecoagro 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3564</xdr:colOff>
      <xdr:row>0</xdr:row>
      <xdr:rowOff>118775</xdr:rowOff>
    </xdr:from>
    <xdr:to>
      <xdr:col>10</xdr:col>
      <xdr:colOff>8008</xdr:colOff>
      <xdr:row>20</xdr:row>
      <xdr:rowOff>39688</xdr:rowOff>
    </xdr:to>
    <xdr:pic>
      <xdr:nvPicPr>
        <xdr:cNvPr id="2" name="Picture 5">
          <a:extLst>
            <a:ext uri="{FF2B5EF4-FFF2-40B4-BE49-F238E27FC236}">
              <a16:creationId xmlns:a16="http://schemas.microsoft.com/office/drawing/2014/main" id="{67200D1E-7214-42A8-A09B-A07F033385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4932"/>
        <a:stretch/>
      </xdr:blipFill>
      <xdr:spPr>
        <a:xfrm>
          <a:off x="4042164" y="118775"/>
          <a:ext cx="4576444" cy="4567525"/>
        </a:xfrm>
        <a:prstGeom prst="rect">
          <a:avLst/>
        </a:prstGeom>
      </xdr:spPr>
    </xdr:pic>
    <xdr:clientData/>
  </xdr:twoCellAnchor>
  <xdr:twoCellAnchor>
    <xdr:from>
      <xdr:col>0</xdr:col>
      <xdr:colOff>134938</xdr:colOff>
      <xdr:row>3</xdr:row>
      <xdr:rowOff>71437</xdr:rowOff>
    </xdr:from>
    <xdr:to>
      <xdr:col>4</xdr:col>
      <xdr:colOff>690563</xdr:colOff>
      <xdr:row>6</xdr:row>
      <xdr:rowOff>10037</xdr:rowOff>
    </xdr:to>
    <xdr:sp macro="" textlink="">
      <xdr:nvSpPr>
        <xdr:cNvPr id="3" name="Rectangle 25">
          <a:extLst>
            <a:ext uri="{FF2B5EF4-FFF2-40B4-BE49-F238E27FC236}">
              <a16:creationId xmlns:a16="http://schemas.microsoft.com/office/drawing/2014/main" id="{8D66B711-CB44-4AE6-9132-7A4CE55DF5E5}"/>
            </a:ext>
          </a:extLst>
        </xdr:cNvPr>
        <xdr:cNvSpPr/>
      </xdr:nvSpPr>
      <xdr:spPr>
        <a:xfrm>
          <a:off x="134938" y="655637"/>
          <a:ext cx="4594225" cy="510100"/>
        </a:xfrm>
        <a:prstGeom prst="rect">
          <a:avLst/>
        </a:prstGeom>
        <a:ln>
          <a:noFill/>
        </a:ln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>
            <a:lnSpc>
              <a:spcPct val="90000"/>
            </a:lnSpc>
          </a:pPr>
          <a:r>
            <a:rPr lang="en-US" sz="1400" cap="all" spc="1000">
              <a:gradFill>
                <a:gsLst>
                  <a:gs pos="0">
                    <a:schemeClr val="accent4"/>
                  </a:gs>
                  <a:gs pos="100000">
                    <a:srgbClr val="FFA000"/>
                  </a:gs>
                </a:gsLst>
                <a:lin ang="10800000" scaled="1"/>
              </a:gradFill>
              <a:latin typeface="Montserrat Medium" pitchFamily="2" charset="77"/>
              <a:cs typeface="Arial Black" panose="020B0604020202020204" pitchFamily="34" charset="0"/>
            </a:rPr>
            <a:t>a sustainable</a:t>
          </a:r>
        </a:p>
        <a:p>
          <a:pPr>
            <a:lnSpc>
              <a:spcPct val="90000"/>
            </a:lnSpc>
          </a:pPr>
          <a:r>
            <a:rPr lang="en-US" sz="1400" b="1" cap="all">
              <a:gradFill>
                <a:gsLst>
                  <a:gs pos="0">
                    <a:schemeClr val="accent4"/>
                  </a:gs>
                  <a:gs pos="100000">
                    <a:srgbClr val="FFA000"/>
                  </a:gs>
                </a:gsLst>
                <a:lin ang="10800000" scaled="1"/>
              </a:gradFill>
              <a:latin typeface="Montserrat Black" pitchFamily="2" charset="77"/>
              <a:cs typeface="Arial Black" panose="020B0604020202020204" pitchFamily="34" charset="0"/>
            </a:rPr>
            <a:t>Development model</a:t>
          </a:r>
        </a:p>
      </xdr:txBody>
    </xdr:sp>
    <xdr:clientData/>
  </xdr:twoCellAnchor>
  <xdr:twoCellAnchor>
    <xdr:from>
      <xdr:col>0</xdr:col>
      <xdr:colOff>166687</xdr:colOff>
      <xdr:row>0</xdr:row>
      <xdr:rowOff>150813</xdr:rowOff>
    </xdr:from>
    <xdr:to>
      <xdr:col>5</xdr:col>
      <xdr:colOff>41546</xdr:colOff>
      <xdr:row>3</xdr:row>
      <xdr:rowOff>37129</xdr:rowOff>
    </xdr:to>
    <xdr:sp macro="" textlink="">
      <xdr:nvSpPr>
        <xdr:cNvPr id="4" name="Text Placeholder 1">
          <a:extLst>
            <a:ext uri="{FF2B5EF4-FFF2-40B4-BE49-F238E27FC236}">
              <a16:creationId xmlns:a16="http://schemas.microsoft.com/office/drawing/2014/main" id="{EB1141E4-497A-4582-A861-F7686D1DBA7B}"/>
            </a:ext>
          </a:extLst>
        </xdr:cNvPr>
        <xdr:cNvSpPr txBox="1">
          <a:spLocks/>
        </xdr:cNvSpPr>
      </xdr:nvSpPr>
      <xdr:spPr>
        <a:xfrm>
          <a:off x="166687" y="150813"/>
          <a:ext cx="4675459" cy="470516"/>
        </a:xfrm>
        <a:prstGeom prst="rect">
          <a:avLst/>
        </a:prstGeom>
      </xdr:spPr>
      <xdr:txBody>
        <a:bodyPr wrap="square"/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indent="0">
            <a:lnSpc>
              <a:spcPct val="80000"/>
            </a:lnSpc>
            <a:buNone/>
          </a:pPr>
          <a:r>
            <a:rPr lang="en-US" sz="3200" b="1" cap="all">
              <a:solidFill>
                <a:schemeClr val="bg1"/>
              </a:solidFill>
              <a:latin typeface="Montserrat Black" pitchFamily="2" charset="77"/>
              <a:cs typeface="Arial Black" panose="020B0604020202020204" pitchFamily="34" charset="0"/>
            </a:rPr>
            <a:t>Adecoagro 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RR%20HH\RSE\3.%20Maia\Sustentabilidad\2.%20Reporte%202021\1.%20Reporte%20Integrado\1.%20Datos%20consolidados%20para%20reporte%20integ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realUSD"/>
    </sheetNames>
    <sheetDataSet>
      <sheetData sheetId="0">
        <row r="16">
          <cell r="Q16">
            <v>-655980.02072010818</v>
          </cell>
        </row>
        <row r="24">
          <cell r="O24">
            <v>330456639</v>
          </cell>
          <cell r="P24">
            <v>371627893.9453125</v>
          </cell>
          <cell r="Q24">
            <v>413618979.97000003</v>
          </cell>
        </row>
        <row r="25">
          <cell r="O25">
            <v>11559799</v>
          </cell>
          <cell r="P25">
            <v>11885685.904999999</v>
          </cell>
          <cell r="Q25">
            <v>10815128.640000001</v>
          </cell>
        </row>
        <row r="26">
          <cell r="O26">
            <v>20414</v>
          </cell>
          <cell r="P26">
            <v>15774</v>
          </cell>
          <cell r="Q26">
            <v>15715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67BC-C26B-4031-9668-DA1307B61B86}">
  <dimension ref="A1:J23"/>
  <sheetViews>
    <sheetView showGridLines="0" tabSelected="1" zoomScale="80" zoomScaleNormal="80" workbookViewId="0">
      <selection activeCell="B23" sqref="B23"/>
    </sheetView>
  </sheetViews>
  <sheetFormatPr baseColWidth="10" defaultColWidth="0" defaultRowHeight="15" zeroHeight="1" x14ac:dyDescent="0.4"/>
  <cols>
    <col min="1" max="1" width="2.81640625" style="45" customWidth="1"/>
    <col min="2" max="2" width="37.1796875" style="45" customWidth="1"/>
    <col min="3" max="9" width="10.90625" style="45" customWidth="1"/>
    <col min="10" max="10" width="2.26953125" style="45" customWidth="1"/>
    <col min="11" max="16384" width="10.90625" style="45" hidden="1"/>
  </cols>
  <sheetData>
    <row r="1" spans="1:8" ht="14.5" customHeight="1" x14ac:dyDescent="0.4"/>
    <row r="2" spans="1:8" ht="16.5" customHeight="1" x14ac:dyDescent="1.1000000000000001">
      <c r="B2" s="77"/>
    </row>
    <row r="3" spans="1:8" x14ac:dyDescent="0.4"/>
    <row r="4" spans="1:8" x14ac:dyDescent="0.4">
      <c r="A4" s="72"/>
      <c r="B4" s="72"/>
      <c r="C4" s="72"/>
      <c r="D4" s="72"/>
      <c r="E4" s="72"/>
      <c r="F4" s="72"/>
      <c r="G4" s="72"/>
      <c r="H4" s="72"/>
    </row>
    <row r="5" spans="1:8" x14ac:dyDescent="0.4">
      <c r="A5" s="72"/>
      <c r="B5" s="72"/>
      <c r="C5" s="72"/>
      <c r="D5" s="72"/>
      <c r="E5" s="72"/>
      <c r="F5" s="72"/>
      <c r="G5" s="72"/>
      <c r="H5" s="72"/>
    </row>
    <row r="6" spans="1:8" x14ac:dyDescent="0.4">
      <c r="A6" s="72"/>
      <c r="B6" s="72"/>
      <c r="C6" s="72"/>
      <c r="D6" s="72"/>
      <c r="E6" s="72"/>
      <c r="F6" s="72"/>
      <c r="G6" s="72"/>
      <c r="H6" s="72"/>
    </row>
    <row r="7" spans="1:8" x14ac:dyDescent="0.4">
      <c r="A7" s="72"/>
      <c r="C7" s="75"/>
      <c r="D7" s="75"/>
      <c r="E7" s="72"/>
      <c r="F7" s="72"/>
      <c r="G7" s="72"/>
      <c r="H7" s="72"/>
    </row>
    <row r="8" spans="1:8" x14ac:dyDescent="0.4">
      <c r="A8" s="72"/>
      <c r="B8" s="42" t="s">
        <v>136</v>
      </c>
      <c r="C8" s="75"/>
      <c r="D8" s="75"/>
      <c r="E8" s="72"/>
      <c r="F8" s="72"/>
      <c r="G8" s="72"/>
      <c r="H8" s="72"/>
    </row>
    <row r="9" spans="1:8" x14ac:dyDescent="0.4">
      <c r="A9" s="72"/>
      <c r="B9" s="75"/>
      <c r="C9" s="75"/>
      <c r="D9" s="75"/>
      <c r="E9" s="72"/>
      <c r="F9" s="72"/>
      <c r="G9" s="72"/>
      <c r="H9" s="72"/>
    </row>
    <row r="10" spans="1:8" s="47" customFormat="1" ht="19" customHeight="1" x14ac:dyDescent="0.35">
      <c r="A10" s="73"/>
      <c r="B10" s="44" t="s">
        <v>123</v>
      </c>
      <c r="C10" s="76" t="s">
        <v>62</v>
      </c>
      <c r="D10" s="44"/>
      <c r="E10" s="73"/>
      <c r="F10" s="73"/>
      <c r="G10" s="73"/>
      <c r="H10" s="73"/>
    </row>
    <row r="11" spans="1:8" s="47" customFormat="1" ht="19" customHeight="1" x14ac:dyDescent="0.35">
      <c r="A11" s="73"/>
      <c r="B11" s="44" t="s">
        <v>124</v>
      </c>
      <c r="C11" s="76" t="s">
        <v>62</v>
      </c>
      <c r="D11" s="44"/>
      <c r="E11" s="73"/>
      <c r="F11" s="73"/>
      <c r="G11" s="73"/>
      <c r="H11" s="73"/>
    </row>
    <row r="12" spans="1:8" s="47" customFormat="1" ht="19" customHeight="1" x14ac:dyDescent="0.35">
      <c r="A12" s="73"/>
      <c r="B12" s="44" t="s">
        <v>125</v>
      </c>
      <c r="C12" s="76" t="s">
        <v>62</v>
      </c>
      <c r="D12" s="44"/>
      <c r="E12" s="73"/>
      <c r="F12" s="73"/>
      <c r="G12" s="73"/>
      <c r="H12" s="73"/>
    </row>
    <row r="13" spans="1:8" s="47" customFormat="1" ht="19" customHeight="1" x14ac:dyDescent="0.35">
      <c r="A13" s="73"/>
      <c r="B13" s="44" t="s">
        <v>126</v>
      </c>
      <c r="C13" s="76" t="s">
        <v>62</v>
      </c>
      <c r="D13" s="44"/>
      <c r="E13" s="73"/>
      <c r="F13" s="73"/>
      <c r="G13" s="73"/>
      <c r="H13" s="73"/>
    </row>
    <row r="14" spans="1:8" s="47" customFormat="1" ht="19" customHeight="1" x14ac:dyDescent="0.35">
      <c r="A14" s="73"/>
      <c r="B14" s="44" t="s">
        <v>127</v>
      </c>
      <c r="C14" s="76" t="s">
        <v>62</v>
      </c>
      <c r="D14" s="44"/>
      <c r="E14" s="73"/>
      <c r="F14" s="73"/>
      <c r="G14" s="73"/>
      <c r="H14" s="73"/>
    </row>
    <row r="15" spans="1:8" s="47" customFormat="1" ht="19" customHeight="1" x14ac:dyDescent="0.35">
      <c r="A15" s="73"/>
      <c r="B15" s="44" t="s">
        <v>128</v>
      </c>
      <c r="C15" s="76" t="s">
        <v>62</v>
      </c>
      <c r="D15" s="44"/>
      <c r="E15" s="73"/>
      <c r="F15" s="73"/>
      <c r="G15" s="73"/>
      <c r="H15" s="73"/>
    </row>
    <row r="16" spans="1:8" x14ac:dyDescent="0.4">
      <c r="A16" s="72"/>
      <c r="B16" s="75"/>
      <c r="C16" s="75"/>
      <c r="D16" s="75"/>
      <c r="E16" s="72"/>
      <c r="F16" s="72"/>
      <c r="G16" s="72"/>
      <c r="H16" s="72"/>
    </row>
    <row r="17" spans="1:8" x14ac:dyDescent="0.4">
      <c r="A17" s="72"/>
      <c r="B17" s="75"/>
      <c r="C17" s="75"/>
      <c r="D17" s="75"/>
      <c r="E17" s="72"/>
      <c r="F17" s="72"/>
      <c r="G17" s="72"/>
      <c r="H17" s="72"/>
    </row>
    <row r="18" spans="1:8" x14ac:dyDescent="0.4">
      <c r="A18" s="72"/>
      <c r="B18" s="75"/>
      <c r="C18" s="75"/>
      <c r="D18" s="75"/>
      <c r="E18" s="72"/>
      <c r="F18" s="72"/>
      <c r="G18" s="72"/>
      <c r="H18" s="72"/>
    </row>
    <row r="19" spans="1:8" x14ac:dyDescent="0.4">
      <c r="A19" s="72"/>
      <c r="B19" s="75" t="s">
        <v>169</v>
      </c>
      <c r="C19" s="75"/>
      <c r="D19" s="75"/>
      <c r="E19" s="72"/>
      <c r="F19" s="72"/>
      <c r="G19" s="72"/>
      <c r="H19" s="72"/>
    </row>
    <row r="20" spans="1:8" x14ac:dyDescent="0.4">
      <c r="A20" s="72"/>
      <c r="B20" s="75" t="s">
        <v>137</v>
      </c>
      <c r="C20" s="75"/>
      <c r="D20" s="75"/>
      <c r="E20" s="72"/>
      <c r="F20" s="72"/>
      <c r="G20" s="72"/>
      <c r="H20" s="72"/>
    </row>
    <row r="21" spans="1:8" x14ac:dyDescent="0.4">
      <c r="A21" s="72"/>
      <c r="C21" s="72"/>
      <c r="D21" s="72"/>
      <c r="E21" s="72"/>
      <c r="F21" s="72"/>
      <c r="G21" s="72"/>
      <c r="H21" s="72"/>
    </row>
    <row r="22" spans="1:8" x14ac:dyDescent="0.4">
      <c r="A22" s="72"/>
      <c r="B22" s="74" t="s">
        <v>160</v>
      </c>
      <c r="C22" s="72"/>
      <c r="D22" s="72"/>
      <c r="E22" s="72"/>
      <c r="F22" s="72"/>
      <c r="G22" s="72"/>
      <c r="H22" s="72"/>
    </row>
    <row r="23" spans="1:8" x14ac:dyDescent="0.4">
      <c r="A23" s="72"/>
      <c r="B23" s="72"/>
      <c r="C23" s="72"/>
      <c r="D23" s="72"/>
      <c r="E23" s="72"/>
      <c r="F23" s="72"/>
      <c r="G23" s="72"/>
      <c r="H23" s="72"/>
    </row>
  </sheetData>
  <hyperlinks>
    <hyperlink ref="C10" location="'Revenues &amp; Production'!A1" display="click here" xr:uid="{41D617D6-EC92-4678-8586-151027C16B0A}"/>
    <hyperlink ref="C11" location="Environmental!A1" display="click here" xr:uid="{2B408C66-3029-4181-86ED-962C18A95812}"/>
    <hyperlink ref="C12" location="Social!A1" display="click here" xr:uid="{E8DCB53E-5C18-43D4-87A8-EEC43A83FD7B}"/>
    <hyperlink ref="C13" location="Governance!A1" display="click here" xr:uid="{A793D8C7-875E-470D-91D2-3912C9225BE2}"/>
    <hyperlink ref="C14" location="Policies!A1" display="click here" xr:uid="{4B2CC5C0-A9F8-4BD5-BA6A-FE6FCE0EBF14}"/>
    <hyperlink ref="C15" location="Certifications!A1" display="click here" xr:uid="{CF74E194-3850-4E5B-B70B-DA0630D12FA8}"/>
  </hyperlink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B3AF1C-E376-4DF1-8722-DB95EF730B3D}">
  <dimension ref="A1:K28"/>
  <sheetViews>
    <sheetView showGridLines="0" view="pageBreakPreview" zoomScale="70" zoomScaleNormal="70" zoomScaleSheetLayoutView="70" workbookViewId="0">
      <pane ySplit="1" topLeftCell="A2" activePane="bottomLeft" state="frozen"/>
      <selection pane="bottomLeft" activeCell="H17" sqref="H17"/>
    </sheetView>
  </sheetViews>
  <sheetFormatPr baseColWidth="10" defaultRowHeight="15" x14ac:dyDescent="0.4"/>
  <cols>
    <col min="1" max="1" width="63.6328125" style="1" customWidth="1"/>
    <col min="2" max="2" width="22.26953125" style="1" customWidth="1"/>
    <col min="3" max="5" width="15.54296875" style="1" customWidth="1"/>
    <col min="6" max="6" width="3.08984375" style="101" customWidth="1"/>
    <col min="7" max="16384" width="10.90625" style="101"/>
  </cols>
  <sheetData>
    <row r="1" spans="1:8" s="99" customFormat="1" ht="14.5" customHeight="1" x14ac:dyDescent="0.4">
      <c r="A1" s="42" t="s">
        <v>132</v>
      </c>
      <c r="B1" s="42" t="s">
        <v>133</v>
      </c>
      <c r="C1" s="42">
        <v>2019</v>
      </c>
      <c r="D1" s="42">
        <v>2020</v>
      </c>
      <c r="E1" s="42">
        <v>2021</v>
      </c>
    </row>
    <row r="2" spans="1:8" s="100" customFormat="1" x14ac:dyDescent="0.4">
      <c r="A2" s="92" t="s">
        <v>134</v>
      </c>
      <c r="B2" s="92"/>
      <c r="C2" s="92"/>
      <c r="D2" s="92"/>
      <c r="E2" s="92"/>
    </row>
    <row r="3" spans="1:8" s="99" customFormat="1" x14ac:dyDescent="0.4">
      <c r="A3" s="54" t="s">
        <v>138</v>
      </c>
      <c r="B3" s="55" t="s">
        <v>140</v>
      </c>
      <c r="C3" s="55">
        <v>848</v>
      </c>
      <c r="D3" s="55">
        <v>796</v>
      </c>
      <c r="E3" s="55">
        <v>1070</v>
      </c>
    </row>
    <row r="4" spans="1:8" x14ac:dyDescent="0.4">
      <c r="A4" s="34" t="s">
        <v>141</v>
      </c>
      <c r="B4" s="1" t="s">
        <v>140</v>
      </c>
      <c r="C4" s="1">
        <v>488</v>
      </c>
      <c r="D4" s="1">
        <v>385</v>
      </c>
      <c r="E4" s="1">
        <v>534</v>
      </c>
    </row>
    <row r="5" spans="1:8" x14ac:dyDescent="0.4">
      <c r="A5" s="34" t="s">
        <v>142</v>
      </c>
      <c r="B5" s="1" t="s">
        <v>140</v>
      </c>
      <c r="C5" s="1">
        <v>360</v>
      </c>
      <c r="D5" s="1">
        <v>411</v>
      </c>
      <c r="E5" s="1">
        <v>536</v>
      </c>
    </row>
    <row r="6" spans="1:8" x14ac:dyDescent="0.4">
      <c r="A6" s="32"/>
    </row>
    <row r="7" spans="1:8" s="99" customFormat="1" x14ac:dyDescent="0.4">
      <c r="A7" s="54" t="s">
        <v>139</v>
      </c>
      <c r="B7" s="55" t="s">
        <v>140</v>
      </c>
      <c r="C7" s="55">
        <v>305</v>
      </c>
      <c r="D7" s="55">
        <v>342</v>
      </c>
      <c r="E7" s="55">
        <v>437</v>
      </c>
    </row>
    <row r="8" spans="1:8" x14ac:dyDescent="0.4">
      <c r="A8" s="34" t="s">
        <v>141</v>
      </c>
      <c r="B8" s="1" t="s">
        <v>140</v>
      </c>
      <c r="C8" s="1">
        <v>253</v>
      </c>
      <c r="D8" s="1">
        <v>254</v>
      </c>
      <c r="E8" s="1">
        <v>335</v>
      </c>
    </row>
    <row r="9" spans="1:8" x14ac:dyDescent="0.4">
      <c r="A9" s="34" t="s">
        <v>142</v>
      </c>
      <c r="B9" s="1" t="s">
        <v>140</v>
      </c>
      <c r="C9" s="1">
        <v>72</v>
      </c>
      <c r="D9" s="1">
        <v>107</v>
      </c>
      <c r="E9" s="1">
        <v>124</v>
      </c>
    </row>
    <row r="10" spans="1:8" x14ac:dyDescent="0.4">
      <c r="A10" s="112" t="s">
        <v>143</v>
      </c>
      <c r="B10" s="8" t="s">
        <v>140</v>
      </c>
      <c r="C10" s="8">
        <v>-20</v>
      </c>
      <c r="D10" s="8">
        <v>-19</v>
      </c>
      <c r="E10" s="8">
        <v>-22</v>
      </c>
    </row>
    <row r="11" spans="1:8" x14ac:dyDescent="0.4">
      <c r="A11" s="32"/>
      <c r="C11" s="3"/>
    </row>
    <row r="12" spans="1:8" s="100" customFormat="1" x14ac:dyDescent="0.4">
      <c r="A12" s="92" t="s">
        <v>135</v>
      </c>
      <c r="B12" s="92"/>
      <c r="C12" s="92"/>
      <c r="D12" s="92"/>
      <c r="E12" s="92"/>
    </row>
    <row r="13" spans="1:8" s="100" customFormat="1" x14ac:dyDescent="0.4">
      <c r="A13" s="48"/>
      <c r="B13" s="48"/>
      <c r="C13" s="48"/>
      <c r="D13" s="48"/>
      <c r="E13" s="48"/>
    </row>
    <row r="14" spans="1:8" s="102" customFormat="1" x14ac:dyDescent="0.4">
      <c r="A14" s="51" t="s">
        <v>153</v>
      </c>
      <c r="B14" s="51"/>
      <c r="C14" s="51"/>
      <c r="D14" s="51"/>
      <c r="E14" s="51"/>
    </row>
    <row r="15" spans="1:8" s="100" customFormat="1" x14ac:dyDescent="0.4">
      <c r="A15" s="6" t="s">
        <v>144</v>
      </c>
      <c r="B15" s="6" t="s">
        <v>146</v>
      </c>
      <c r="C15" s="6">
        <v>10.8</v>
      </c>
      <c r="D15" s="6">
        <v>11.1</v>
      </c>
      <c r="E15" s="6">
        <v>10.9</v>
      </c>
      <c r="F15" s="103"/>
      <c r="G15" s="103"/>
      <c r="H15" s="103"/>
    </row>
    <row r="16" spans="1:8" s="100" customFormat="1" x14ac:dyDescent="0.4">
      <c r="A16" s="6" t="s">
        <v>145</v>
      </c>
      <c r="B16" s="6" t="s">
        <v>147</v>
      </c>
      <c r="C16" s="6">
        <v>120</v>
      </c>
      <c r="D16" s="6">
        <v>145</v>
      </c>
      <c r="E16" s="6">
        <v>173</v>
      </c>
      <c r="F16" s="103"/>
      <c r="G16" s="103"/>
      <c r="H16" s="103"/>
    </row>
    <row r="17" spans="1:11" s="100" customFormat="1" x14ac:dyDescent="0.4">
      <c r="A17" s="6" t="s">
        <v>148</v>
      </c>
      <c r="B17" s="6" t="s">
        <v>149</v>
      </c>
      <c r="C17" s="6">
        <v>239</v>
      </c>
      <c r="D17" s="6">
        <v>278</v>
      </c>
      <c r="E17" s="6">
        <v>347</v>
      </c>
      <c r="F17" s="103"/>
      <c r="G17" s="103"/>
      <c r="H17" s="103"/>
    </row>
    <row r="18" spans="1:11" s="100" customFormat="1" x14ac:dyDescent="0.4">
      <c r="A18" s="113" t="s">
        <v>150</v>
      </c>
      <c r="B18" s="113" t="s">
        <v>149</v>
      </c>
      <c r="C18" s="113">
        <v>652</v>
      </c>
      <c r="D18" s="113">
        <v>720</v>
      </c>
      <c r="E18" s="113">
        <v>733</v>
      </c>
      <c r="F18" s="103"/>
      <c r="G18" s="103"/>
      <c r="H18" s="103"/>
    </row>
    <row r="19" spans="1:11" s="100" customFormat="1" x14ac:dyDescent="0.4">
      <c r="A19" s="6"/>
      <c r="B19" s="6"/>
      <c r="C19" s="6"/>
      <c r="D19" s="6"/>
      <c r="E19" s="6"/>
      <c r="F19" s="103"/>
      <c r="G19" s="103"/>
      <c r="H19" s="103"/>
    </row>
    <row r="20" spans="1:11" s="100" customFormat="1" x14ac:dyDescent="0.4">
      <c r="A20" s="51" t="s">
        <v>154</v>
      </c>
      <c r="B20" s="52"/>
      <c r="C20" s="52"/>
      <c r="D20" s="52"/>
      <c r="E20" s="52"/>
      <c r="F20" s="103"/>
      <c r="G20" s="103"/>
      <c r="H20" s="103"/>
    </row>
    <row r="21" spans="1:11" s="100" customFormat="1" x14ac:dyDescent="0.4">
      <c r="A21" s="6" t="s">
        <v>151</v>
      </c>
      <c r="B21" s="6" t="s">
        <v>149</v>
      </c>
      <c r="C21" s="6">
        <v>177</v>
      </c>
      <c r="D21" s="6">
        <v>185</v>
      </c>
      <c r="E21" s="6">
        <v>200</v>
      </c>
      <c r="F21" s="103"/>
      <c r="G21" s="103"/>
      <c r="H21" s="103"/>
    </row>
    <row r="22" spans="1:11" s="100" customFormat="1" x14ac:dyDescent="0.4">
      <c r="A22" s="6" t="s">
        <v>152</v>
      </c>
      <c r="B22" s="6" t="s">
        <v>147</v>
      </c>
      <c r="C22" s="50">
        <v>183.4</v>
      </c>
      <c r="D22" s="50">
        <v>297.60000000000002</v>
      </c>
      <c r="E22" s="50">
        <v>352.5</v>
      </c>
      <c r="F22" s="103"/>
      <c r="G22" s="103"/>
      <c r="H22" s="103"/>
    </row>
    <row r="23" spans="1:11" s="100" customFormat="1" x14ac:dyDescent="0.4">
      <c r="A23" s="6" t="s">
        <v>170</v>
      </c>
      <c r="B23" s="6" t="s">
        <v>131</v>
      </c>
      <c r="C23" s="49">
        <v>213256</v>
      </c>
      <c r="D23" s="49">
        <v>646981</v>
      </c>
      <c r="E23" s="49">
        <v>546819</v>
      </c>
      <c r="F23" s="103"/>
      <c r="G23" s="103"/>
      <c r="H23" s="103"/>
    </row>
    <row r="24" spans="1:11" s="102" customFormat="1" x14ac:dyDescent="0.4">
      <c r="A24" s="113" t="s">
        <v>171</v>
      </c>
      <c r="B24" s="113" t="s">
        <v>20</v>
      </c>
      <c r="C24" s="114">
        <v>756494</v>
      </c>
      <c r="D24" s="114">
        <v>502170</v>
      </c>
      <c r="E24" s="114">
        <v>534603</v>
      </c>
      <c r="F24" s="103"/>
      <c r="G24" s="103"/>
      <c r="H24" s="103"/>
    </row>
    <row r="25" spans="1:11" s="100" customFormat="1" x14ac:dyDescent="0.4">
      <c r="A25" s="6"/>
      <c r="B25" s="6"/>
      <c r="C25" s="6"/>
      <c r="D25" s="6"/>
      <c r="E25" s="6"/>
      <c r="F25" s="103"/>
      <c r="G25" s="103"/>
      <c r="H25" s="103"/>
    </row>
    <row r="26" spans="1:11" s="99" customFormat="1" x14ac:dyDescent="0.4">
      <c r="A26" s="55" t="s">
        <v>181</v>
      </c>
      <c r="B26" s="55" t="s">
        <v>16</v>
      </c>
      <c r="C26" s="64">
        <v>491161</v>
      </c>
      <c r="D26" s="64">
        <v>505940</v>
      </c>
      <c r="E26" s="64">
        <v>522273</v>
      </c>
      <c r="G26" s="104"/>
      <c r="H26" s="104"/>
      <c r="I26" s="104"/>
      <c r="J26" s="104"/>
      <c r="K26" s="104"/>
    </row>
    <row r="27" spans="1:11" x14ac:dyDescent="0.4">
      <c r="C27" s="3"/>
    </row>
    <row r="28" spans="1:11" x14ac:dyDescent="0.4">
      <c r="E28" s="4"/>
    </row>
  </sheetData>
  <pageMargins left="0.7" right="0.7" top="0.75" bottom="0.75" header="0.3" footer="0.3"/>
  <pageSetup paperSize="9" scale="64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44"/>
  <sheetViews>
    <sheetView showGridLines="0" view="pageBreakPreview" zoomScale="70" zoomScaleNormal="70" zoomScaleSheetLayoutView="70" workbookViewId="0">
      <pane ySplit="1" topLeftCell="A2" activePane="bottomLeft" state="frozen"/>
      <selection pane="bottomLeft" activeCell="H38" sqref="H38"/>
    </sheetView>
  </sheetViews>
  <sheetFormatPr baseColWidth="10" defaultColWidth="8.7265625" defaultRowHeight="15" x14ac:dyDescent="0.4"/>
  <cols>
    <col min="1" max="1" width="67.81640625" style="1" customWidth="1"/>
    <col min="2" max="2" width="31" style="1" customWidth="1"/>
    <col min="3" max="5" width="14.1796875" style="1" customWidth="1"/>
    <col min="6" max="6" width="3.36328125" style="1" customWidth="1"/>
    <col min="7" max="7" width="11.81640625" style="1" bestFit="1" customWidth="1"/>
    <col min="8" max="16384" width="8.7265625" style="1"/>
  </cols>
  <sheetData>
    <row r="1" spans="1:11" s="101" customFormat="1" x14ac:dyDescent="0.4">
      <c r="A1" s="42" t="s">
        <v>132</v>
      </c>
      <c r="B1" s="42" t="s">
        <v>133</v>
      </c>
      <c r="C1" s="42">
        <v>2019</v>
      </c>
      <c r="D1" s="42">
        <v>2020</v>
      </c>
      <c r="E1" s="42">
        <v>2021</v>
      </c>
    </row>
    <row r="2" spans="1:11" s="100" customFormat="1" x14ac:dyDescent="0.4">
      <c r="A2" s="92" t="s">
        <v>0</v>
      </c>
      <c r="B2" s="92"/>
      <c r="C2" s="92"/>
      <c r="D2" s="92"/>
      <c r="E2" s="92"/>
    </row>
    <row r="3" spans="1:11" s="99" customFormat="1" x14ac:dyDescent="0.4">
      <c r="A3" s="39" t="s">
        <v>166</v>
      </c>
      <c r="B3" s="39" t="s">
        <v>1</v>
      </c>
      <c r="C3" s="69">
        <f t="shared" ref="C3:D3" si="0">+C4+C5</f>
        <v>1215099.24</v>
      </c>
      <c r="D3" s="69">
        <f t="shared" si="0"/>
        <v>1091543.8500000001</v>
      </c>
      <c r="E3" s="56">
        <f>+E4+E5</f>
        <v>1106401.52</v>
      </c>
    </row>
    <row r="4" spans="1:11" s="101" customFormat="1" x14ac:dyDescent="0.4">
      <c r="A4" s="34" t="s">
        <v>2</v>
      </c>
      <c r="B4" s="32" t="s">
        <v>1</v>
      </c>
      <c r="C4" s="33">
        <v>1207977.24</v>
      </c>
      <c r="D4" s="33">
        <v>1082698.8500000001</v>
      </c>
      <c r="E4" s="33">
        <v>1094800.32</v>
      </c>
    </row>
    <row r="5" spans="1:11" s="101" customFormat="1" x14ac:dyDescent="0.4">
      <c r="A5" s="34" t="s">
        <v>3</v>
      </c>
      <c r="B5" s="32" t="s">
        <v>1</v>
      </c>
      <c r="C5" s="33">
        <v>7122</v>
      </c>
      <c r="D5" s="33">
        <v>8845</v>
      </c>
      <c r="E5" s="33">
        <v>11601.199999999999</v>
      </c>
    </row>
    <row r="6" spans="1:11" s="101" customFormat="1" x14ac:dyDescent="0.4">
      <c r="A6" s="34"/>
      <c r="B6" s="34"/>
      <c r="C6" s="32"/>
      <c r="D6" s="32"/>
      <c r="E6" s="32"/>
    </row>
    <row r="7" spans="1:11" s="101" customFormat="1" x14ac:dyDescent="0.4">
      <c r="A7" s="119" t="s">
        <v>4</v>
      </c>
      <c r="B7" s="37" t="s">
        <v>1</v>
      </c>
      <c r="C7" s="38">
        <v>860089</v>
      </c>
      <c r="D7" s="38">
        <v>726152.47</v>
      </c>
      <c r="E7" s="38">
        <v>741646.4</v>
      </c>
      <c r="J7" s="104"/>
      <c r="K7" s="105"/>
    </row>
    <row r="8" spans="1:11" s="101" customFormat="1" x14ac:dyDescent="0.4">
      <c r="A8" s="70" t="s">
        <v>164</v>
      </c>
      <c r="B8" s="32"/>
      <c r="C8" s="32"/>
      <c r="D8" s="32"/>
      <c r="E8" s="32"/>
    </row>
    <row r="9" spans="1:11" s="101" customFormat="1" x14ac:dyDescent="0.4">
      <c r="A9" s="32"/>
      <c r="B9" s="32"/>
      <c r="C9" s="32"/>
      <c r="D9" s="32"/>
      <c r="E9" s="32"/>
    </row>
    <row r="10" spans="1:11" s="99" customFormat="1" x14ac:dyDescent="0.4">
      <c r="A10" s="39" t="s">
        <v>55</v>
      </c>
      <c r="B10" s="39" t="s">
        <v>44</v>
      </c>
      <c r="C10" s="56">
        <v>33687331.829999998</v>
      </c>
      <c r="D10" s="56">
        <v>29800641.27</v>
      </c>
      <c r="E10" s="56">
        <v>29906014.82</v>
      </c>
    </row>
    <row r="11" spans="1:11" s="101" customFormat="1" x14ac:dyDescent="0.4">
      <c r="A11" s="32" t="s">
        <v>8</v>
      </c>
      <c r="B11" s="32" t="s">
        <v>44</v>
      </c>
      <c r="C11" s="33">
        <v>31188158</v>
      </c>
      <c r="D11" s="33">
        <v>27000138</v>
      </c>
      <c r="E11" s="33">
        <v>26978530.66</v>
      </c>
    </row>
    <row r="12" spans="1:11" s="103" customFormat="1" x14ac:dyDescent="0.4">
      <c r="A12" s="37" t="s">
        <v>8</v>
      </c>
      <c r="B12" s="37" t="s">
        <v>9</v>
      </c>
      <c r="C12" s="120">
        <f>+C11/C10</f>
        <v>0.92581265139632174</v>
      </c>
      <c r="D12" s="120">
        <f t="shared" ref="D12:E12" si="1">+D11/D10</f>
        <v>0.90602540245269025</v>
      </c>
      <c r="E12" s="120">
        <f t="shared" si="1"/>
        <v>0.90211052266174196</v>
      </c>
    </row>
    <row r="13" spans="1:11" s="101" customFormat="1" x14ac:dyDescent="0.4">
      <c r="A13" s="32"/>
      <c r="B13" s="32"/>
      <c r="C13" s="32"/>
      <c r="D13" s="32"/>
      <c r="E13" s="32"/>
    </row>
    <row r="14" spans="1:11" s="103" customFormat="1" x14ac:dyDescent="0.4">
      <c r="A14" s="52" t="s">
        <v>10</v>
      </c>
      <c r="B14" s="52" t="s">
        <v>56</v>
      </c>
      <c r="C14" s="87">
        <v>12.38679296283974</v>
      </c>
      <c r="D14" s="87">
        <v>10.154286159872141</v>
      </c>
      <c r="E14" s="87">
        <v>10.021841253412113</v>
      </c>
    </row>
    <row r="15" spans="1:11" s="101" customFormat="1" x14ac:dyDescent="0.4">
      <c r="A15" s="32"/>
      <c r="B15" s="32"/>
      <c r="C15" s="32"/>
      <c r="D15" s="32"/>
      <c r="E15" s="32"/>
    </row>
    <row r="16" spans="1:11" s="101" customFormat="1" x14ac:dyDescent="0.4">
      <c r="A16" s="32" t="s">
        <v>5</v>
      </c>
      <c r="B16" s="32" t="s">
        <v>6</v>
      </c>
      <c r="C16" s="66" t="s">
        <v>161</v>
      </c>
      <c r="D16" s="33">
        <v>491756</v>
      </c>
      <c r="E16" s="33">
        <v>503501</v>
      </c>
    </row>
    <row r="17" spans="1:5" s="101" customFormat="1" x14ac:dyDescent="0.4">
      <c r="A17" s="37" t="s">
        <v>163</v>
      </c>
      <c r="B17" s="37" t="s">
        <v>162</v>
      </c>
      <c r="C17" s="115" t="s">
        <v>161</v>
      </c>
      <c r="D17" s="116">
        <v>6.4</v>
      </c>
      <c r="E17" s="116">
        <v>7.3</v>
      </c>
    </row>
    <row r="18" spans="1:5" s="101" customFormat="1" x14ac:dyDescent="0.4">
      <c r="A18" s="71" t="s">
        <v>184</v>
      </c>
      <c r="B18" s="1"/>
      <c r="C18" s="1"/>
      <c r="D18" s="1"/>
      <c r="E18" s="1"/>
    </row>
    <row r="19" spans="1:5" s="101" customFormat="1" x14ac:dyDescent="0.4">
      <c r="A19" s="1"/>
      <c r="B19" s="1"/>
      <c r="C19" s="1"/>
      <c r="D19" s="1"/>
      <c r="E19" s="1"/>
    </row>
    <row r="20" spans="1:5" s="100" customFormat="1" x14ac:dyDescent="0.4">
      <c r="A20" s="92" t="s">
        <v>11</v>
      </c>
      <c r="B20" s="92"/>
      <c r="C20" s="92"/>
      <c r="D20" s="92"/>
      <c r="E20" s="92"/>
    </row>
    <row r="21" spans="1:5" s="101" customFormat="1" x14ac:dyDescent="0.4">
      <c r="A21" s="1"/>
      <c r="B21" s="1"/>
      <c r="C21" s="1"/>
      <c r="D21" s="1"/>
      <c r="E21" s="1"/>
    </row>
    <row r="22" spans="1:5" s="99" customFormat="1" x14ac:dyDescent="0.4">
      <c r="A22" s="2" t="s">
        <v>172</v>
      </c>
      <c r="B22" s="2" t="s">
        <v>12</v>
      </c>
      <c r="C22" s="57">
        <f t="shared" ref="C22:D22" si="2">+C23+C24</f>
        <v>836251</v>
      </c>
      <c r="D22" s="57">
        <f t="shared" si="2"/>
        <v>790081</v>
      </c>
      <c r="E22" s="57">
        <f>+E23+E24</f>
        <v>493738</v>
      </c>
    </row>
    <row r="23" spans="1:5" s="101" customFormat="1" x14ac:dyDescent="0.4">
      <c r="A23" s="5" t="s">
        <v>158</v>
      </c>
      <c r="B23" s="1" t="s">
        <v>12</v>
      </c>
      <c r="C23" s="4">
        <v>809834</v>
      </c>
      <c r="D23" s="4">
        <v>750472</v>
      </c>
      <c r="E23" s="4">
        <v>465557</v>
      </c>
    </row>
    <row r="24" spans="1:5" s="101" customFormat="1" x14ac:dyDescent="0.4">
      <c r="A24" s="5" t="s">
        <v>159</v>
      </c>
      <c r="B24" s="1" t="s">
        <v>12</v>
      </c>
      <c r="C24" s="4">
        <v>26417</v>
      </c>
      <c r="D24" s="4">
        <v>39609</v>
      </c>
      <c r="E24" s="4">
        <v>28181</v>
      </c>
    </row>
    <row r="25" spans="1:5" s="101" customFormat="1" x14ac:dyDescent="0.4">
      <c r="A25" s="7" t="s">
        <v>13</v>
      </c>
      <c r="B25" s="7" t="s">
        <v>180</v>
      </c>
      <c r="C25" s="88">
        <f>+C22/('Revenues &amp; Production'!C3)</f>
        <v>986.14504716981128</v>
      </c>
      <c r="D25" s="88">
        <f>+D22/('Revenues &amp; Production'!D3)</f>
        <v>992.5640703517588</v>
      </c>
      <c r="E25" s="88">
        <f>+E22/('Revenues &amp; Production'!E3)</f>
        <v>461.4373831775701</v>
      </c>
    </row>
    <row r="26" spans="1:5" s="101" customFormat="1" x14ac:dyDescent="0.4">
      <c r="A26" s="8" t="s">
        <v>13</v>
      </c>
      <c r="B26" s="8" t="s">
        <v>57</v>
      </c>
      <c r="C26" s="89">
        <v>0.3074885257829485</v>
      </c>
      <c r="D26" s="89">
        <v>0.26921261494981047</v>
      </c>
      <c r="E26" s="90">
        <v>0.16550000000000001</v>
      </c>
    </row>
    <row r="27" spans="1:5" s="101" customFormat="1" x14ac:dyDescent="0.4">
      <c r="A27" s="1" t="s">
        <v>14</v>
      </c>
      <c r="B27" s="1" t="s">
        <v>12</v>
      </c>
      <c r="C27" s="1"/>
      <c r="D27" s="1"/>
      <c r="E27" s="4">
        <f>+[1]datos!$Q$16</f>
        <v>-655980.02072010818</v>
      </c>
    </row>
    <row r="28" spans="1:5" s="101" customFormat="1" x14ac:dyDescent="0.4">
      <c r="A28" s="71" t="s">
        <v>175</v>
      </c>
      <c r="B28" s="1"/>
      <c r="C28" s="1"/>
      <c r="D28" s="1"/>
      <c r="E28" s="4"/>
    </row>
    <row r="29" spans="1:5" s="101" customFormat="1" ht="15.5" customHeight="1" x14ac:dyDescent="0.4">
      <c r="A29" s="1"/>
      <c r="B29" s="1"/>
      <c r="C29" s="1"/>
      <c r="D29" s="1"/>
      <c r="E29" s="4"/>
    </row>
    <row r="30" spans="1:5" s="100" customFormat="1" x14ac:dyDescent="0.4">
      <c r="A30" s="92" t="s">
        <v>45</v>
      </c>
      <c r="B30" s="92"/>
      <c r="C30" s="92"/>
      <c r="D30" s="92"/>
      <c r="E30" s="92"/>
    </row>
    <row r="31" spans="1:5" s="101" customFormat="1" x14ac:dyDescent="0.4">
      <c r="A31" s="1"/>
      <c r="B31" s="1"/>
      <c r="C31" s="1"/>
      <c r="D31" s="1"/>
      <c r="E31" s="4"/>
    </row>
    <row r="32" spans="1:5" s="101" customFormat="1" x14ac:dyDescent="0.4">
      <c r="A32" s="117" t="s">
        <v>15</v>
      </c>
      <c r="B32" s="117" t="s">
        <v>16</v>
      </c>
      <c r="C32" s="118">
        <v>45000</v>
      </c>
      <c r="D32" s="118">
        <v>55000</v>
      </c>
      <c r="E32" s="118">
        <v>55000</v>
      </c>
    </row>
    <row r="33" spans="1:6" s="103" customFormat="1" x14ac:dyDescent="0.4">
      <c r="A33" s="113" t="s">
        <v>17</v>
      </c>
      <c r="B33" s="113" t="s">
        <v>16</v>
      </c>
      <c r="C33" s="114">
        <v>98776</v>
      </c>
      <c r="D33" s="114">
        <v>96873</v>
      </c>
      <c r="E33" s="114">
        <v>114000</v>
      </c>
      <c r="F33" s="105"/>
    </row>
    <row r="34" spans="1:6" s="105" customFormat="1" x14ac:dyDescent="0.4">
      <c r="A34" s="3"/>
      <c r="B34" s="3"/>
      <c r="C34" s="3"/>
      <c r="D34" s="3"/>
      <c r="E34" s="3"/>
    </row>
    <row r="35" spans="1:6" s="100" customFormat="1" x14ac:dyDescent="0.4">
      <c r="A35" s="92" t="s">
        <v>18</v>
      </c>
      <c r="B35" s="92"/>
      <c r="C35" s="92"/>
      <c r="D35" s="92"/>
      <c r="E35" s="92"/>
    </row>
    <row r="36" spans="1:6" s="101" customFormat="1" x14ac:dyDescent="0.4">
      <c r="A36" s="1"/>
      <c r="B36" s="1"/>
      <c r="C36" s="1"/>
      <c r="D36" s="1"/>
      <c r="E36" s="1"/>
    </row>
    <row r="37" spans="1:6" s="99" customFormat="1" x14ac:dyDescent="0.4">
      <c r="A37" s="58" t="s">
        <v>165</v>
      </c>
      <c r="B37" s="58" t="s">
        <v>20</v>
      </c>
      <c r="C37" s="59">
        <v>342036852</v>
      </c>
      <c r="D37" s="59">
        <v>383529353.85031247</v>
      </c>
      <c r="E37" s="59">
        <v>424449823.61000001</v>
      </c>
      <c r="F37" s="106"/>
    </row>
    <row r="38" spans="1:6" s="101" customFormat="1" x14ac:dyDescent="0.4">
      <c r="A38" s="35" t="s">
        <v>19</v>
      </c>
      <c r="B38" s="35" t="s">
        <v>20</v>
      </c>
      <c r="C38" s="36">
        <f>+[1]datos!O24</f>
        <v>330456639</v>
      </c>
      <c r="D38" s="36">
        <f>+[1]datos!P24</f>
        <v>371627893.9453125</v>
      </c>
      <c r="E38" s="36">
        <f>+[1]datos!Q24</f>
        <v>413618979.97000003</v>
      </c>
      <c r="F38" s="107"/>
    </row>
    <row r="39" spans="1:6" s="101" customFormat="1" x14ac:dyDescent="0.4">
      <c r="A39" s="32" t="s">
        <v>21</v>
      </c>
      <c r="B39" s="32" t="s">
        <v>20</v>
      </c>
      <c r="C39" s="33">
        <f>+[1]datos!O25</f>
        <v>11559799</v>
      </c>
      <c r="D39" s="33">
        <f>+[1]datos!P25</f>
        <v>11885685.904999999</v>
      </c>
      <c r="E39" s="33">
        <f>+[1]datos!Q25</f>
        <v>10815128.640000001</v>
      </c>
      <c r="F39" s="107"/>
    </row>
    <row r="40" spans="1:6" s="101" customFormat="1" x14ac:dyDescent="0.4">
      <c r="A40" s="37" t="s">
        <v>22</v>
      </c>
      <c r="B40" s="37" t="s">
        <v>20</v>
      </c>
      <c r="C40" s="38">
        <f>+[1]datos!O26</f>
        <v>20414</v>
      </c>
      <c r="D40" s="38">
        <f>+[1]datos!P26</f>
        <v>15774</v>
      </c>
      <c r="E40" s="38">
        <f>+[1]datos!Q26</f>
        <v>15715</v>
      </c>
      <c r="F40" s="107"/>
    </row>
    <row r="41" spans="1:6" s="101" customFormat="1" ht="14.5" customHeight="1" x14ac:dyDescent="0.4">
      <c r="A41" s="1"/>
      <c r="B41" s="1"/>
      <c r="C41" s="1"/>
      <c r="D41" s="1"/>
      <c r="E41" s="1"/>
    </row>
    <row r="42" spans="1:6" s="103" customFormat="1" x14ac:dyDescent="0.4">
      <c r="A42" s="52" t="s">
        <v>173</v>
      </c>
      <c r="B42" s="52" t="s">
        <v>23</v>
      </c>
      <c r="C42" s="91">
        <v>125.76655499954026</v>
      </c>
      <c r="D42" s="91">
        <v>130.68399348934321</v>
      </c>
      <c r="E42" s="91">
        <v>142.23790023047255</v>
      </c>
    </row>
    <row r="43" spans="1:6" s="101" customFormat="1" x14ac:dyDescent="0.4">
      <c r="A43" s="65" t="s">
        <v>157</v>
      </c>
      <c r="B43" s="32"/>
      <c r="C43" s="1"/>
      <c r="D43" s="1"/>
      <c r="E43" s="1"/>
    </row>
    <row r="44" spans="1:6" s="101" customFormat="1" x14ac:dyDescent="0.4">
      <c r="A44" s="71" t="s">
        <v>164</v>
      </c>
      <c r="B44" s="1"/>
      <c r="C44" s="1"/>
      <c r="D44" s="1"/>
      <c r="E44" s="1"/>
    </row>
  </sheetData>
  <pageMargins left="0.7" right="0.7" top="0.75" bottom="0.75" header="0.3" footer="0.3"/>
  <pageSetup paperSize="9" scale="6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26525-575B-498D-AB98-3061FD4112C2}">
  <dimension ref="A1:E48"/>
  <sheetViews>
    <sheetView showGridLines="0" view="pageBreakPreview" zoomScale="70" zoomScaleNormal="70" zoomScaleSheetLayoutView="70" workbookViewId="0">
      <pane ySplit="1" topLeftCell="A2" activePane="bottomLeft" state="frozen"/>
      <selection pane="bottomLeft" activeCell="H10" sqref="G10:H10"/>
    </sheetView>
  </sheetViews>
  <sheetFormatPr baseColWidth="10" defaultColWidth="8.7265625" defaultRowHeight="15" x14ac:dyDescent="0.35"/>
  <cols>
    <col min="1" max="1" width="52.54296875" style="9" customWidth="1"/>
    <col min="2" max="2" width="27.26953125" style="10" customWidth="1"/>
    <col min="3" max="5" width="14.1796875" style="9" customWidth="1"/>
    <col min="6" max="6" width="3.54296875" style="9" customWidth="1"/>
    <col min="7" max="16384" width="8.7265625" style="9"/>
  </cols>
  <sheetData>
    <row r="1" spans="1:5" s="95" customFormat="1" x14ac:dyDescent="0.35">
      <c r="A1" s="40" t="s">
        <v>132</v>
      </c>
      <c r="B1" s="41" t="s">
        <v>133</v>
      </c>
      <c r="C1" s="40">
        <v>2019</v>
      </c>
      <c r="D1" s="40">
        <v>2020</v>
      </c>
      <c r="E1" s="40">
        <v>2021</v>
      </c>
    </row>
    <row r="2" spans="1:5" s="96" customFormat="1" x14ac:dyDescent="0.35">
      <c r="A2" s="93" t="s">
        <v>24</v>
      </c>
      <c r="B2" s="94"/>
      <c r="C2" s="93"/>
      <c r="D2" s="93"/>
      <c r="E2" s="93"/>
    </row>
    <row r="3" spans="1:5" s="96" customFormat="1" x14ac:dyDescent="0.35">
      <c r="A3" s="12"/>
      <c r="B3" s="13"/>
      <c r="C3" s="12"/>
      <c r="D3" s="12"/>
      <c r="E3" s="12"/>
    </row>
    <row r="4" spans="1:5" s="97" customFormat="1" x14ac:dyDescent="0.35">
      <c r="A4" s="11" t="s">
        <v>129</v>
      </c>
      <c r="B4" s="46" t="s">
        <v>6</v>
      </c>
      <c r="C4" s="11">
        <f t="shared" ref="C4:E4" si="0">+C11+C12+C13</f>
        <v>8237</v>
      </c>
      <c r="D4" s="11">
        <f t="shared" si="0"/>
        <v>8716</v>
      </c>
      <c r="E4" s="11">
        <f t="shared" si="0"/>
        <v>9104</v>
      </c>
    </row>
    <row r="5" spans="1:5" s="95" customFormat="1" x14ac:dyDescent="0.35">
      <c r="A5" s="14" t="s">
        <v>25</v>
      </c>
      <c r="B5" s="15"/>
      <c r="C5" s="14"/>
      <c r="D5" s="14"/>
      <c r="E5" s="14"/>
    </row>
    <row r="6" spans="1:5" s="95" customFormat="1" x14ac:dyDescent="0.35">
      <c r="A6" s="16" t="s">
        <v>26</v>
      </c>
      <c r="B6" s="10" t="s">
        <v>6</v>
      </c>
      <c r="C6" s="9">
        <v>1057</v>
      </c>
      <c r="D6" s="9">
        <v>1185</v>
      </c>
      <c r="E6" s="9">
        <v>1408</v>
      </c>
    </row>
    <row r="7" spans="1:5" s="95" customFormat="1" x14ac:dyDescent="0.35">
      <c r="A7" s="16" t="s">
        <v>27</v>
      </c>
      <c r="B7" s="10" t="s">
        <v>6</v>
      </c>
      <c r="C7" s="9">
        <v>7180</v>
      </c>
      <c r="D7" s="9">
        <v>7531</v>
      </c>
      <c r="E7" s="9">
        <v>7696</v>
      </c>
    </row>
    <row r="8" spans="1:5" s="95" customFormat="1" x14ac:dyDescent="0.35">
      <c r="A8" s="24" t="s">
        <v>26</v>
      </c>
      <c r="B8" s="25" t="s">
        <v>9</v>
      </c>
      <c r="C8" s="53">
        <f t="shared" ref="C8:E8" si="1">+C6/C4</f>
        <v>0.12832341872040792</v>
      </c>
      <c r="D8" s="53">
        <f t="shared" si="1"/>
        <v>0.13595686094538778</v>
      </c>
      <c r="E8" s="53">
        <f t="shared" si="1"/>
        <v>0.15465729349736379</v>
      </c>
    </row>
    <row r="9" spans="1:5" s="95" customFormat="1" x14ac:dyDescent="0.35">
      <c r="A9" s="19" t="s">
        <v>27</v>
      </c>
      <c r="B9" s="20" t="s">
        <v>9</v>
      </c>
      <c r="C9" s="21">
        <f t="shared" ref="C9:E9" si="2">+C7/C4</f>
        <v>0.87167658127959213</v>
      </c>
      <c r="D9" s="21">
        <f t="shared" si="2"/>
        <v>0.86404313905461216</v>
      </c>
      <c r="E9" s="21">
        <f t="shared" si="2"/>
        <v>0.84534270650263621</v>
      </c>
    </row>
    <row r="10" spans="1:5" s="95" customFormat="1" ht="13.5" customHeight="1" x14ac:dyDescent="0.35">
      <c r="A10" s="17" t="s">
        <v>28</v>
      </c>
      <c r="B10" s="15"/>
      <c r="C10" s="14"/>
      <c r="D10" s="14"/>
      <c r="E10" s="14"/>
    </row>
    <row r="11" spans="1:5" s="95" customFormat="1" ht="13.5" customHeight="1" x14ac:dyDescent="0.35">
      <c r="A11" s="16" t="s">
        <v>29</v>
      </c>
      <c r="B11" s="10" t="s">
        <v>6</v>
      </c>
      <c r="C11" s="9">
        <f>1916-C12</f>
        <v>1900</v>
      </c>
      <c r="D11" s="9">
        <f>2095-D12</f>
        <v>2079</v>
      </c>
      <c r="E11" s="9">
        <f>2511-E12</f>
        <v>2488</v>
      </c>
    </row>
    <row r="12" spans="1:5" s="95" customFormat="1" ht="13.5" customHeight="1" x14ac:dyDescent="0.35">
      <c r="A12" s="16" t="s">
        <v>30</v>
      </c>
      <c r="B12" s="10" t="s">
        <v>6</v>
      </c>
      <c r="C12" s="9">
        <v>16</v>
      </c>
      <c r="D12" s="9">
        <v>16</v>
      </c>
      <c r="E12" s="9">
        <v>23</v>
      </c>
    </row>
    <row r="13" spans="1:5" s="95" customFormat="1" ht="13.5" customHeight="1" x14ac:dyDescent="0.35">
      <c r="A13" s="16" t="s">
        <v>2</v>
      </c>
      <c r="B13" s="10" t="s">
        <v>6</v>
      </c>
      <c r="C13" s="9">
        <v>6321</v>
      </c>
      <c r="D13" s="9">
        <v>6621</v>
      </c>
      <c r="E13" s="9">
        <v>6593</v>
      </c>
    </row>
    <row r="14" spans="1:5" s="95" customFormat="1" x14ac:dyDescent="0.35">
      <c r="A14" s="24" t="s">
        <v>29</v>
      </c>
      <c r="B14" s="25" t="s">
        <v>9</v>
      </c>
      <c r="C14" s="53">
        <f t="shared" ref="C14:E14" si="3">+C11/C$4</f>
        <v>0.23066650479543524</v>
      </c>
      <c r="D14" s="53">
        <f t="shared" si="3"/>
        <v>0.23852684717760442</v>
      </c>
      <c r="E14" s="53">
        <f t="shared" si="3"/>
        <v>0.27328646748681901</v>
      </c>
    </row>
    <row r="15" spans="1:5" s="95" customFormat="1" x14ac:dyDescent="0.35">
      <c r="A15" s="16" t="s">
        <v>30</v>
      </c>
      <c r="B15" s="10" t="s">
        <v>9</v>
      </c>
      <c r="C15" s="18">
        <f t="shared" ref="C15:E15" si="4">+C12/C$4</f>
        <v>1.9424547772247177E-3</v>
      </c>
      <c r="D15" s="18">
        <f t="shared" si="4"/>
        <v>1.8357044515832951E-3</v>
      </c>
      <c r="E15" s="18">
        <f t="shared" si="4"/>
        <v>2.5263620386643234E-3</v>
      </c>
    </row>
    <row r="16" spans="1:5" s="95" customFormat="1" x14ac:dyDescent="0.35">
      <c r="A16" s="19" t="s">
        <v>2</v>
      </c>
      <c r="B16" s="20" t="s">
        <v>9</v>
      </c>
      <c r="C16" s="21">
        <f t="shared" ref="C16:E16" si="5">+C13/C$4</f>
        <v>0.76739104042734008</v>
      </c>
      <c r="D16" s="21">
        <f t="shared" si="5"/>
        <v>0.75963744837081226</v>
      </c>
      <c r="E16" s="21">
        <f t="shared" si="5"/>
        <v>0.72418717047451675</v>
      </c>
    </row>
    <row r="17" spans="1:5" s="95" customFormat="1" x14ac:dyDescent="0.35">
      <c r="A17" s="17" t="s">
        <v>31</v>
      </c>
      <c r="B17" s="15"/>
      <c r="C17" s="14"/>
      <c r="D17" s="14"/>
      <c r="E17" s="14"/>
    </row>
    <row r="18" spans="1:5" s="95" customFormat="1" x14ac:dyDescent="0.35">
      <c r="A18" s="24" t="s">
        <v>32</v>
      </c>
      <c r="B18" s="25" t="s">
        <v>6</v>
      </c>
      <c r="C18" s="26">
        <v>7938</v>
      </c>
      <c r="D18" s="26">
        <v>8284</v>
      </c>
      <c r="E18" s="26">
        <v>8498</v>
      </c>
    </row>
    <row r="19" spans="1:5" s="95" customFormat="1" x14ac:dyDescent="0.35">
      <c r="A19" s="19" t="s">
        <v>33</v>
      </c>
      <c r="B19" s="20" t="s">
        <v>6</v>
      </c>
      <c r="C19" s="22">
        <v>299</v>
      </c>
      <c r="D19" s="22">
        <v>432</v>
      </c>
      <c r="E19" s="22">
        <v>606</v>
      </c>
    </row>
    <row r="20" spans="1:5" s="95" customFormat="1" x14ac:dyDescent="0.35">
      <c r="A20" s="16" t="s">
        <v>32</v>
      </c>
      <c r="B20" s="10" t="s">
        <v>9</v>
      </c>
      <c r="C20" s="23">
        <f>+C18/C$4</f>
        <v>0.96370037635061312</v>
      </c>
      <c r="D20" s="23">
        <f t="shared" ref="D20:E20" si="6">+D18/D$4</f>
        <v>0.95043597980725103</v>
      </c>
      <c r="E20" s="23">
        <f t="shared" si="6"/>
        <v>0.93343585237258353</v>
      </c>
    </row>
    <row r="21" spans="1:5" s="95" customFormat="1" x14ac:dyDescent="0.35">
      <c r="A21" s="19" t="s">
        <v>33</v>
      </c>
      <c r="B21" s="20" t="s">
        <v>9</v>
      </c>
      <c r="C21" s="109">
        <f>+C19/C$4</f>
        <v>3.6299623649386915E-2</v>
      </c>
      <c r="D21" s="109">
        <f t="shared" ref="D21:E21" si="7">+D19/D$4</f>
        <v>4.956402019274897E-2</v>
      </c>
      <c r="E21" s="109">
        <f t="shared" si="7"/>
        <v>6.6564147627416526E-2</v>
      </c>
    </row>
    <row r="22" spans="1:5" s="95" customFormat="1" x14ac:dyDescent="0.35">
      <c r="A22" s="9"/>
      <c r="B22" s="10"/>
      <c r="C22" s="9"/>
      <c r="D22" s="9"/>
      <c r="E22" s="9"/>
    </row>
    <row r="23" spans="1:5" s="96" customFormat="1" x14ac:dyDescent="0.35">
      <c r="A23" s="93" t="s">
        <v>34</v>
      </c>
      <c r="B23" s="94"/>
      <c r="C23" s="93"/>
      <c r="D23" s="93"/>
      <c r="E23" s="93"/>
    </row>
    <row r="24" spans="1:5" s="95" customFormat="1" x14ac:dyDescent="0.35">
      <c r="A24" s="9"/>
      <c r="B24" s="10"/>
      <c r="C24" s="9"/>
      <c r="D24" s="9"/>
      <c r="E24" s="9"/>
    </row>
    <row r="25" spans="1:5" s="97" customFormat="1" x14ac:dyDescent="0.35">
      <c r="A25" s="61" t="s">
        <v>155</v>
      </c>
      <c r="B25" s="62"/>
      <c r="C25" s="61"/>
      <c r="D25" s="61"/>
      <c r="E25" s="61"/>
    </row>
    <row r="26" spans="1:5" s="95" customFormat="1" x14ac:dyDescent="0.35">
      <c r="A26" s="9" t="s">
        <v>35</v>
      </c>
      <c r="B26" s="10" t="s">
        <v>36</v>
      </c>
      <c r="C26" s="9">
        <v>66.5</v>
      </c>
      <c r="D26" s="27">
        <v>43.836851766865536</v>
      </c>
      <c r="E26" s="27">
        <v>44.1603690685413</v>
      </c>
    </row>
    <row r="27" spans="1:5" s="97" customFormat="1" x14ac:dyDescent="0.35">
      <c r="A27" s="11"/>
      <c r="B27" s="46"/>
      <c r="C27" s="11"/>
      <c r="D27" s="60"/>
      <c r="E27" s="60"/>
    </row>
    <row r="28" spans="1:5" s="97" customFormat="1" x14ac:dyDescent="0.35">
      <c r="A28" s="61" t="s">
        <v>130</v>
      </c>
      <c r="B28" s="62"/>
      <c r="C28" s="61"/>
      <c r="D28" s="63"/>
      <c r="E28" s="63"/>
    </row>
    <row r="29" spans="1:5" s="95" customFormat="1" x14ac:dyDescent="0.35">
      <c r="A29" s="9" t="s">
        <v>46</v>
      </c>
      <c r="B29" s="10" t="s">
        <v>9</v>
      </c>
      <c r="C29" s="23">
        <v>0.14530993561419012</v>
      </c>
      <c r="D29" s="23">
        <v>0.12542250120714632</v>
      </c>
      <c r="E29" s="23">
        <v>0.10943751470934338</v>
      </c>
    </row>
    <row r="30" spans="1:5" s="95" customFormat="1" x14ac:dyDescent="0.35">
      <c r="A30" s="16" t="s">
        <v>58</v>
      </c>
      <c r="B30" s="10" t="s">
        <v>9</v>
      </c>
      <c r="C30" s="9"/>
      <c r="D30" s="23">
        <v>0.2110009017132552</v>
      </c>
      <c r="E30" s="23">
        <v>0.18524332810047095</v>
      </c>
    </row>
    <row r="31" spans="1:5" s="95" customFormat="1" ht="14.5" customHeight="1" x14ac:dyDescent="0.35">
      <c r="A31" s="16" t="s">
        <v>59</v>
      </c>
      <c r="B31" s="10" t="s">
        <v>9</v>
      </c>
      <c r="C31" s="9"/>
      <c r="D31" s="23">
        <v>0.11219512195121951</v>
      </c>
      <c r="E31" s="23">
        <v>9.6068660022148394E-2</v>
      </c>
    </row>
    <row r="32" spans="1:5" s="95" customFormat="1" x14ac:dyDescent="0.35">
      <c r="A32" s="26" t="s">
        <v>47</v>
      </c>
      <c r="B32" s="25" t="s">
        <v>9</v>
      </c>
      <c r="C32" s="68">
        <v>0.12612043933846737</v>
      </c>
      <c r="D32" s="68">
        <v>8.0154514727184933E-2</v>
      </c>
      <c r="E32" s="68">
        <v>0.10814309249235114</v>
      </c>
    </row>
    <row r="33" spans="1:5" s="95" customFormat="1" x14ac:dyDescent="0.35">
      <c r="A33" s="16" t="s">
        <v>60</v>
      </c>
      <c r="B33" s="10" t="s">
        <v>9</v>
      </c>
      <c r="C33" s="9"/>
      <c r="D33" s="23">
        <v>8.8367899008115425E-2</v>
      </c>
      <c r="E33" s="23">
        <v>8.7912087912087919E-2</v>
      </c>
    </row>
    <row r="34" spans="1:5" s="95" customFormat="1" x14ac:dyDescent="0.35">
      <c r="A34" s="19" t="s">
        <v>61</v>
      </c>
      <c r="B34" s="20" t="s">
        <v>9</v>
      </c>
      <c r="C34" s="22"/>
      <c r="D34" s="109">
        <v>7.8885017421602782E-2</v>
      </c>
      <c r="E34" s="109">
        <v>0.1117109634551495</v>
      </c>
    </row>
    <row r="35" spans="1:5" s="95" customFormat="1" x14ac:dyDescent="0.35">
      <c r="A35" s="16"/>
      <c r="B35" s="10"/>
      <c r="C35" s="9"/>
      <c r="D35" s="23"/>
      <c r="E35" s="23"/>
    </row>
    <row r="36" spans="1:5" s="95" customFormat="1" x14ac:dyDescent="0.35">
      <c r="A36" s="67" t="s">
        <v>174</v>
      </c>
      <c r="B36" s="10"/>
      <c r="C36" s="9"/>
      <c r="D36" s="23"/>
      <c r="E36" s="23"/>
    </row>
    <row r="37" spans="1:5" s="95" customFormat="1" x14ac:dyDescent="0.35">
      <c r="A37" s="9"/>
      <c r="B37" s="10"/>
      <c r="C37" s="9"/>
      <c r="D37" s="9"/>
      <c r="E37" s="9"/>
    </row>
    <row r="38" spans="1:5" s="96" customFormat="1" x14ac:dyDescent="0.35">
      <c r="A38" s="93" t="s">
        <v>37</v>
      </c>
      <c r="B38" s="94"/>
      <c r="C38" s="93"/>
      <c r="D38" s="93"/>
      <c r="E38" s="93"/>
    </row>
    <row r="39" spans="1:5" s="95" customFormat="1" x14ac:dyDescent="0.35">
      <c r="A39" s="9"/>
      <c r="B39" s="10"/>
      <c r="C39" s="9"/>
      <c r="D39" s="9"/>
      <c r="E39" s="9"/>
    </row>
    <row r="40" spans="1:5" s="97" customFormat="1" x14ac:dyDescent="0.35">
      <c r="A40" s="61" t="s">
        <v>156</v>
      </c>
      <c r="B40" s="62"/>
      <c r="C40" s="61"/>
      <c r="D40" s="61"/>
      <c r="E40" s="61"/>
    </row>
    <row r="41" spans="1:5" s="95" customFormat="1" x14ac:dyDescent="0.35">
      <c r="A41" s="9" t="s">
        <v>48</v>
      </c>
      <c r="B41" s="10" t="s">
        <v>39</v>
      </c>
      <c r="C41" s="9">
        <v>0</v>
      </c>
      <c r="D41" s="9">
        <v>0</v>
      </c>
      <c r="E41" s="9">
        <v>1</v>
      </c>
    </row>
    <row r="42" spans="1:5" s="98" customFormat="1" ht="28" customHeight="1" x14ac:dyDescent="0.35">
      <c r="A42" s="28" t="s">
        <v>49</v>
      </c>
      <c r="B42" s="10" t="s">
        <v>50</v>
      </c>
      <c r="C42" s="28">
        <v>0</v>
      </c>
      <c r="D42" s="28">
        <v>0</v>
      </c>
      <c r="E42" s="29">
        <v>6.0714278951148712E-2</v>
      </c>
    </row>
    <row r="43" spans="1:5" s="95" customFormat="1" x14ac:dyDescent="0.35">
      <c r="A43" s="26" t="s">
        <v>38</v>
      </c>
      <c r="B43" s="25" t="s">
        <v>39</v>
      </c>
      <c r="C43" s="26">
        <v>217</v>
      </c>
      <c r="D43" s="26">
        <v>144</v>
      </c>
      <c r="E43" s="26">
        <v>126</v>
      </c>
    </row>
    <row r="44" spans="1:5" s="95" customFormat="1" ht="25.5" customHeight="1" x14ac:dyDescent="0.35">
      <c r="A44" s="22" t="s">
        <v>40</v>
      </c>
      <c r="B44" s="20" t="s">
        <v>51</v>
      </c>
      <c r="C44" s="110">
        <v>13.938791842370248</v>
      </c>
      <c r="D44" s="110">
        <v>9.5617489436692722</v>
      </c>
      <c r="E44" s="110">
        <v>7.6499991478447376</v>
      </c>
    </row>
    <row r="45" spans="1:5" s="95" customFormat="1" x14ac:dyDescent="0.35">
      <c r="A45" s="9"/>
      <c r="B45" s="10"/>
      <c r="C45" s="9"/>
      <c r="D45" s="9"/>
      <c r="E45" s="9"/>
    </row>
    <row r="46" spans="1:5" s="96" customFormat="1" x14ac:dyDescent="0.35">
      <c r="A46" s="93" t="s">
        <v>41</v>
      </c>
      <c r="B46" s="94"/>
      <c r="C46" s="93"/>
      <c r="D46" s="93"/>
      <c r="E46" s="93"/>
    </row>
    <row r="47" spans="1:5" s="95" customFormat="1" x14ac:dyDescent="0.35">
      <c r="A47" s="9"/>
      <c r="B47" s="10"/>
      <c r="C47" s="9"/>
      <c r="D47" s="9"/>
      <c r="E47" s="9"/>
    </row>
    <row r="48" spans="1:5" s="95" customFormat="1" x14ac:dyDescent="0.35">
      <c r="A48" s="22" t="s">
        <v>42</v>
      </c>
      <c r="B48" s="20" t="s">
        <v>7</v>
      </c>
      <c r="C48" s="111">
        <v>585387.02750125085</v>
      </c>
      <c r="D48" s="111">
        <v>562555</v>
      </c>
      <c r="E48" s="111">
        <v>565744</v>
      </c>
    </row>
  </sheetData>
  <pageMargins left="0.7" right="0.7" top="0.75" bottom="0.75" header="0.3" footer="0.3"/>
  <pageSetup paperSize="9" scale="6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FE0D0-B746-41D1-B1FA-2EEEB4F6C6ED}">
  <dimension ref="A1:E11"/>
  <sheetViews>
    <sheetView showGridLines="0" view="pageBreakPreview" zoomScale="70" zoomScaleNormal="70" zoomScaleSheetLayoutView="70" workbookViewId="0">
      <pane ySplit="1" topLeftCell="A2" activePane="bottomLeft" state="frozen"/>
      <selection pane="bottomLeft" activeCell="A11" sqref="A11"/>
    </sheetView>
  </sheetViews>
  <sheetFormatPr baseColWidth="10" defaultColWidth="11.453125" defaultRowHeight="13" x14ac:dyDescent="0.3"/>
  <cols>
    <col min="1" max="1" width="41.453125" style="31" bestFit="1" customWidth="1"/>
    <col min="2" max="2" width="17.54296875" style="31" customWidth="1"/>
    <col min="3" max="5" width="11.453125" style="31"/>
    <col min="6" max="6" width="3.26953125" style="31" customWidth="1"/>
    <col min="7" max="16384" width="11.453125" style="31"/>
  </cols>
  <sheetData>
    <row r="1" spans="1:5" s="99" customFormat="1" ht="15" x14ac:dyDescent="0.4">
      <c r="A1" s="42" t="s">
        <v>132</v>
      </c>
      <c r="B1" s="43" t="s">
        <v>133</v>
      </c>
      <c r="C1" s="42">
        <v>2019</v>
      </c>
      <c r="D1" s="42">
        <v>2020</v>
      </c>
      <c r="E1" s="42">
        <v>2021</v>
      </c>
    </row>
    <row r="2" spans="1:5" s="100" customFormat="1" ht="15" x14ac:dyDescent="0.4">
      <c r="A2" s="92" t="s">
        <v>182</v>
      </c>
      <c r="B2" s="108"/>
      <c r="C2" s="92"/>
      <c r="D2" s="92"/>
      <c r="E2" s="92"/>
    </row>
    <row r="3" spans="1:5" s="95" customFormat="1" ht="15" customHeight="1" x14ac:dyDescent="0.35">
      <c r="A3" s="9" t="s">
        <v>52</v>
      </c>
      <c r="B3" s="10" t="s">
        <v>39</v>
      </c>
      <c r="C3" s="9">
        <v>9</v>
      </c>
      <c r="D3" s="9">
        <v>9</v>
      </c>
      <c r="E3" s="9">
        <v>9</v>
      </c>
    </row>
    <row r="4" spans="1:5" s="95" customFormat="1" ht="15" customHeight="1" x14ac:dyDescent="0.35">
      <c r="A4" s="9" t="s">
        <v>43</v>
      </c>
      <c r="B4" s="10" t="s">
        <v>9</v>
      </c>
      <c r="C4" s="23">
        <f>8/C3</f>
        <v>0.88888888888888884</v>
      </c>
      <c r="D4" s="23">
        <f>8/D3</f>
        <v>0.88888888888888884</v>
      </c>
      <c r="E4" s="23">
        <f>8/E3</f>
        <v>0.88888888888888884</v>
      </c>
    </row>
    <row r="5" spans="1:5" s="95" customFormat="1" ht="15" customHeight="1" x14ac:dyDescent="0.35">
      <c r="A5" s="9" t="s">
        <v>167</v>
      </c>
      <c r="B5" s="10" t="s">
        <v>168</v>
      </c>
      <c r="C5" s="23">
        <f>1/C3</f>
        <v>0.1111111111111111</v>
      </c>
      <c r="D5" s="23">
        <f t="shared" ref="D5:E5" si="0">1/D3</f>
        <v>0.1111111111111111</v>
      </c>
      <c r="E5" s="23">
        <f t="shared" si="0"/>
        <v>0.1111111111111111</v>
      </c>
    </row>
    <row r="6" spans="1:5" s="95" customFormat="1" ht="15" customHeight="1" x14ac:dyDescent="0.35">
      <c r="A6" s="22" t="s">
        <v>53</v>
      </c>
      <c r="B6" s="20" t="s">
        <v>54</v>
      </c>
      <c r="C6" s="22">
        <v>9.4</v>
      </c>
      <c r="D6" s="22">
        <v>10.4</v>
      </c>
      <c r="E6" s="22">
        <v>11.4</v>
      </c>
    </row>
    <row r="7" spans="1:5" s="101" customFormat="1" ht="15" x14ac:dyDescent="0.4">
      <c r="A7" s="1"/>
      <c r="B7" s="30"/>
      <c r="C7" s="1"/>
      <c r="D7" s="1"/>
      <c r="E7" s="1"/>
    </row>
    <row r="8" spans="1:5" s="101" customFormat="1" ht="15" x14ac:dyDescent="0.4">
      <c r="A8" s="1"/>
      <c r="B8" s="30"/>
      <c r="C8" s="1"/>
      <c r="D8" s="1"/>
      <c r="E8" s="1"/>
    </row>
    <row r="9" spans="1:5" s="101" customFormat="1" ht="15" x14ac:dyDescent="0.4">
      <c r="A9" s="1"/>
      <c r="B9" s="30"/>
      <c r="C9" s="1"/>
      <c r="D9" s="1"/>
      <c r="E9" s="1"/>
    </row>
    <row r="10" spans="1:5" s="101" customFormat="1" ht="15" x14ac:dyDescent="0.4">
      <c r="A10" s="1"/>
      <c r="B10" s="30"/>
      <c r="C10" s="1"/>
      <c r="D10" s="1"/>
      <c r="E10" s="1"/>
    </row>
    <row r="11" spans="1:5" s="101" customFormat="1" ht="15" x14ac:dyDescent="0.4">
      <c r="A11" s="1"/>
      <c r="B11" s="30"/>
      <c r="C11" s="1"/>
      <c r="D11" s="1"/>
      <c r="E11" s="1"/>
    </row>
  </sheetData>
  <pageMargins left="0.7" right="0.7" top="0.75" bottom="0.75" header="0.3" footer="0.3"/>
  <pageSetup paperSize="9" scale="90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96950-874A-4609-A386-F02167C6BB53}">
  <dimension ref="A1:J22"/>
  <sheetViews>
    <sheetView showGridLines="0" zoomScale="80" zoomScaleNormal="80" workbookViewId="0">
      <selection activeCell="B9" sqref="B9"/>
    </sheetView>
  </sheetViews>
  <sheetFormatPr baseColWidth="10" defaultColWidth="0" defaultRowHeight="15" customHeight="1" zeroHeight="1" x14ac:dyDescent="0.4"/>
  <cols>
    <col min="1" max="1" width="2.81640625" style="45" customWidth="1"/>
    <col min="2" max="2" width="37.1796875" style="45" customWidth="1"/>
    <col min="3" max="3" width="17.81640625" style="45" customWidth="1"/>
    <col min="4" max="9" width="10.90625" style="45" customWidth="1"/>
    <col min="10" max="10" width="2.26953125" style="45" customWidth="1"/>
    <col min="11" max="16384" width="10.90625" style="45" hidden="1"/>
  </cols>
  <sheetData>
    <row r="1" spans="1:8" ht="14.5" customHeight="1" x14ac:dyDescent="0.4"/>
    <row r="2" spans="1:8" ht="16.5" customHeight="1" x14ac:dyDescent="1.1000000000000001">
      <c r="B2" s="77"/>
    </row>
    <row r="3" spans="1:8" x14ac:dyDescent="0.4"/>
    <row r="4" spans="1:8" x14ac:dyDescent="0.4">
      <c r="A4" s="72"/>
      <c r="B4" s="72"/>
      <c r="C4" s="72"/>
      <c r="D4" s="72"/>
      <c r="E4" s="72"/>
      <c r="F4" s="72"/>
      <c r="G4" s="72"/>
      <c r="H4" s="72"/>
    </row>
    <row r="5" spans="1:8" x14ac:dyDescent="0.4">
      <c r="A5" s="72"/>
      <c r="B5" s="72"/>
      <c r="C5" s="72"/>
      <c r="D5" s="72"/>
      <c r="E5" s="72"/>
      <c r="F5" s="72"/>
      <c r="G5" s="72"/>
      <c r="H5" s="72"/>
    </row>
    <row r="6" spans="1:8" x14ac:dyDescent="0.4">
      <c r="A6" s="72"/>
      <c r="B6" s="72"/>
      <c r="C6" s="72"/>
      <c r="D6" s="72"/>
      <c r="E6" s="72"/>
      <c r="F6" s="72"/>
      <c r="G6" s="72"/>
      <c r="H6" s="72"/>
    </row>
    <row r="7" spans="1:8" x14ac:dyDescent="0.4">
      <c r="A7" s="72"/>
      <c r="C7" s="75"/>
      <c r="D7" s="75"/>
      <c r="E7" s="72"/>
      <c r="F7" s="72"/>
      <c r="G7" s="72"/>
      <c r="H7" s="72"/>
    </row>
    <row r="8" spans="1:8" x14ac:dyDescent="0.4">
      <c r="A8" s="72"/>
      <c r="B8" s="42" t="s">
        <v>183</v>
      </c>
      <c r="C8" s="75"/>
      <c r="D8" s="75"/>
      <c r="E8" s="72"/>
      <c r="F8" s="72"/>
      <c r="G8" s="72"/>
      <c r="H8" s="72"/>
    </row>
    <row r="9" spans="1:8" x14ac:dyDescent="0.4">
      <c r="A9" s="72"/>
      <c r="B9" s="78" t="s">
        <v>176</v>
      </c>
      <c r="C9" s="75"/>
      <c r="D9" s="75"/>
      <c r="E9" s="72"/>
      <c r="F9" s="72"/>
      <c r="G9" s="72"/>
      <c r="H9" s="72"/>
    </row>
    <row r="10" spans="1:8" x14ac:dyDescent="0.4">
      <c r="A10" s="72"/>
      <c r="B10" s="78"/>
      <c r="C10" s="75"/>
      <c r="D10" s="75"/>
      <c r="E10" s="72"/>
      <c r="F10" s="72"/>
      <c r="G10" s="72"/>
      <c r="H10" s="72"/>
    </row>
    <row r="11" spans="1:8" s="47" customFormat="1" ht="19" customHeight="1" x14ac:dyDescent="0.35">
      <c r="A11" s="73"/>
      <c r="B11" s="40" t="s">
        <v>177</v>
      </c>
      <c r="C11" s="79" t="s">
        <v>178</v>
      </c>
      <c r="D11" s="44"/>
      <c r="E11" s="73"/>
      <c r="F11" s="73"/>
      <c r="G11" s="73"/>
      <c r="H11" s="73"/>
    </row>
    <row r="12" spans="1:8" s="47" customFormat="1" ht="20.5" customHeight="1" x14ac:dyDescent="0.35">
      <c r="A12" s="73"/>
      <c r="B12" s="44" t="s">
        <v>63</v>
      </c>
      <c r="C12" s="80" t="s">
        <v>71</v>
      </c>
      <c r="D12" s="44"/>
      <c r="E12" s="73"/>
      <c r="F12" s="73"/>
      <c r="G12" s="73"/>
      <c r="H12" s="73"/>
    </row>
    <row r="13" spans="1:8" s="47" customFormat="1" ht="20.5" customHeight="1" x14ac:dyDescent="0.35">
      <c r="A13" s="73"/>
      <c r="B13" s="44" t="s">
        <v>64</v>
      </c>
      <c r="C13" s="80" t="s">
        <v>72</v>
      </c>
      <c r="D13" s="44"/>
      <c r="E13" s="73"/>
      <c r="F13" s="73"/>
      <c r="G13" s="73"/>
      <c r="H13" s="73"/>
    </row>
    <row r="14" spans="1:8" s="47" customFormat="1" ht="20.5" customHeight="1" x14ac:dyDescent="0.35">
      <c r="A14" s="73"/>
      <c r="B14" s="44" t="s">
        <v>65</v>
      </c>
      <c r="C14" s="80" t="s">
        <v>73</v>
      </c>
      <c r="D14" s="44"/>
      <c r="E14" s="73"/>
      <c r="F14" s="73"/>
      <c r="G14" s="73"/>
      <c r="H14" s="73"/>
    </row>
    <row r="15" spans="1:8" s="47" customFormat="1" ht="20.5" customHeight="1" x14ac:dyDescent="0.35">
      <c r="A15" s="73"/>
      <c r="B15" s="44" t="s">
        <v>67</v>
      </c>
      <c r="C15" s="80" t="s">
        <v>75</v>
      </c>
      <c r="D15" s="44"/>
      <c r="E15" s="73"/>
      <c r="F15" s="73"/>
      <c r="G15" s="73"/>
      <c r="H15" s="73"/>
    </row>
    <row r="16" spans="1:8" s="47" customFormat="1" ht="20.5" customHeight="1" x14ac:dyDescent="0.35">
      <c r="A16" s="73"/>
      <c r="B16" s="44" t="s">
        <v>66</v>
      </c>
      <c r="C16" s="80" t="s">
        <v>74</v>
      </c>
      <c r="D16" s="44"/>
      <c r="E16" s="73"/>
      <c r="F16" s="73"/>
      <c r="G16" s="73"/>
      <c r="H16" s="73"/>
    </row>
    <row r="17" spans="1:8" s="47" customFormat="1" ht="20.5" customHeight="1" x14ac:dyDescent="0.35">
      <c r="A17" s="73"/>
      <c r="B17" s="44" t="s">
        <v>69</v>
      </c>
      <c r="C17" s="81" t="s">
        <v>77</v>
      </c>
      <c r="D17" s="44"/>
      <c r="E17" s="73"/>
      <c r="F17" s="73"/>
      <c r="G17" s="73"/>
      <c r="H17" s="73"/>
    </row>
    <row r="18" spans="1:8" s="47" customFormat="1" ht="20.5" customHeight="1" x14ac:dyDescent="0.35">
      <c r="A18" s="73"/>
      <c r="B18" s="44" t="s">
        <v>70</v>
      </c>
      <c r="C18" s="81" t="s">
        <v>78</v>
      </c>
      <c r="D18" s="44"/>
      <c r="E18" s="73"/>
      <c r="F18" s="73"/>
      <c r="G18" s="73"/>
      <c r="H18" s="73"/>
    </row>
    <row r="19" spans="1:8" s="47" customFormat="1" ht="20.5" customHeight="1" x14ac:dyDescent="0.35">
      <c r="A19" s="73"/>
      <c r="B19" s="44" t="s">
        <v>68</v>
      </c>
      <c r="C19" s="81" t="s">
        <v>76</v>
      </c>
      <c r="D19" s="44"/>
      <c r="E19" s="73"/>
      <c r="F19" s="73"/>
      <c r="G19" s="73"/>
      <c r="H19" s="73"/>
    </row>
    <row r="20" spans="1:8" x14ac:dyDescent="0.4">
      <c r="A20" s="72"/>
      <c r="C20" s="72"/>
      <c r="D20" s="72"/>
      <c r="E20" s="72"/>
      <c r="F20" s="72"/>
      <c r="G20" s="72"/>
      <c r="H20" s="72"/>
    </row>
    <row r="21" spans="1:8" x14ac:dyDescent="0.4">
      <c r="A21" s="72"/>
      <c r="B21" s="74" t="str">
        <f>+'Adecoagro ESG Tracker'!B22</f>
        <v>Data updated as of February 15th 2023</v>
      </c>
      <c r="C21" s="72"/>
      <c r="D21" s="72"/>
      <c r="E21" s="72"/>
      <c r="F21" s="72"/>
      <c r="G21" s="72"/>
      <c r="H21" s="72"/>
    </row>
    <row r="22" spans="1:8" x14ac:dyDescent="0.4">
      <c r="A22" s="72"/>
      <c r="B22" s="72"/>
      <c r="C22" s="72"/>
      <c r="D22" s="72"/>
      <c r="E22" s="72"/>
      <c r="F22" s="72"/>
      <c r="G22" s="72"/>
      <c r="H22" s="72"/>
    </row>
  </sheetData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DD85C-5DB1-4CCF-9143-3EC8953F999B}">
  <dimension ref="A1:K33"/>
  <sheetViews>
    <sheetView showGridLines="0" zoomScale="80" zoomScaleNormal="80" workbookViewId="0">
      <selection activeCell="B32" sqref="B32"/>
    </sheetView>
  </sheetViews>
  <sheetFormatPr baseColWidth="10" defaultColWidth="0" defaultRowHeight="15" customHeight="1" zeroHeight="1" x14ac:dyDescent="0.4"/>
  <cols>
    <col min="1" max="1" width="2.81640625" style="45" customWidth="1"/>
    <col min="2" max="2" width="50.54296875" style="45" customWidth="1"/>
    <col min="3" max="3" width="38.453125" style="45" customWidth="1"/>
    <col min="4" max="4" width="20.90625" style="45" customWidth="1"/>
    <col min="5" max="10" width="10.90625" style="45" customWidth="1"/>
    <col min="11" max="11" width="2.26953125" style="45" customWidth="1"/>
    <col min="12" max="16384" width="10.90625" style="45" hidden="1"/>
  </cols>
  <sheetData>
    <row r="1" spans="1:9" ht="14.5" customHeight="1" x14ac:dyDescent="0.4"/>
    <row r="2" spans="1:9" ht="16.5" customHeight="1" x14ac:dyDescent="1.1000000000000001">
      <c r="B2" s="77"/>
    </row>
    <row r="3" spans="1:9" x14ac:dyDescent="0.4"/>
    <row r="4" spans="1:9" x14ac:dyDescent="0.4">
      <c r="A4" s="72"/>
      <c r="B4" s="72"/>
      <c r="C4" s="72"/>
      <c r="D4" s="72"/>
      <c r="E4" s="72"/>
      <c r="F4" s="72"/>
      <c r="G4" s="72"/>
      <c r="H4" s="72"/>
      <c r="I4" s="72"/>
    </row>
    <row r="5" spans="1:9" x14ac:dyDescent="0.4">
      <c r="A5" s="72"/>
      <c r="B5" s="72"/>
      <c r="C5" s="72"/>
      <c r="D5" s="72"/>
      <c r="E5" s="72"/>
      <c r="F5" s="72"/>
      <c r="G5" s="72"/>
      <c r="H5" s="72"/>
      <c r="I5" s="72"/>
    </row>
    <row r="6" spans="1:9" x14ac:dyDescent="0.4">
      <c r="A6" s="72"/>
      <c r="B6" s="72"/>
      <c r="C6" s="72"/>
      <c r="D6" s="72"/>
      <c r="E6" s="72"/>
      <c r="F6" s="72"/>
      <c r="G6" s="72"/>
      <c r="H6" s="72"/>
      <c r="I6" s="72"/>
    </row>
    <row r="7" spans="1:9" x14ac:dyDescent="0.4">
      <c r="A7" s="72"/>
      <c r="C7" s="75"/>
      <c r="D7" s="75"/>
      <c r="E7" s="75"/>
      <c r="F7" s="72"/>
      <c r="G7" s="72"/>
      <c r="H7" s="72"/>
      <c r="I7" s="72"/>
    </row>
    <row r="8" spans="1:9" x14ac:dyDescent="0.4">
      <c r="A8" s="72"/>
      <c r="B8" s="42" t="s">
        <v>179</v>
      </c>
      <c r="C8" s="75"/>
      <c r="D8" s="75"/>
      <c r="E8" s="75"/>
      <c r="F8" s="72"/>
      <c r="G8" s="72"/>
      <c r="H8" s="72"/>
      <c r="I8" s="72"/>
    </row>
    <row r="9" spans="1:9" x14ac:dyDescent="0.4">
      <c r="A9" s="72"/>
      <c r="B9" s="78" t="s">
        <v>176</v>
      </c>
      <c r="C9" s="75"/>
      <c r="D9" s="75"/>
      <c r="E9" s="75"/>
      <c r="F9" s="72"/>
      <c r="G9" s="72"/>
      <c r="H9" s="72"/>
      <c r="I9" s="72"/>
    </row>
    <row r="10" spans="1:9" x14ac:dyDescent="0.4">
      <c r="A10" s="72"/>
      <c r="B10" s="78"/>
      <c r="C10" s="75"/>
      <c r="D10" s="75"/>
      <c r="E10" s="75"/>
      <c r="F10" s="72"/>
      <c r="G10" s="72"/>
      <c r="H10" s="72"/>
      <c r="I10" s="72"/>
    </row>
    <row r="11" spans="1:9" s="47" customFormat="1" ht="19" customHeight="1" x14ac:dyDescent="0.35">
      <c r="A11" s="73"/>
      <c r="B11" s="40" t="s">
        <v>80</v>
      </c>
      <c r="C11" s="79" t="s">
        <v>106</v>
      </c>
      <c r="D11" s="79" t="s">
        <v>82</v>
      </c>
      <c r="E11" s="44"/>
      <c r="F11" s="73"/>
      <c r="G11" s="73"/>
      <c r="H11" s="73"/>
      <c r="I11" s="73"/>
    </row>
    <row r="12" spans="1:9" s="47" customFormat="1" ht="20.5" customHeight="1" x14ac:dyDescent="0.35">
      <c r="A12" s="73"/>
      <c r="B12" s="82" t="s">
        <v>109</v>
      </c>
      <c r="C12" s="83" t="s">
        <v>108</v>
      </c>
      <c r="D12" s="83" t="s">
        <v>84</v>
      </c>
      <c r="E12" s="44"/>
      <c r="F12" s="73"/>
      <c r="G12" s="73"/>
      <c r="H12" s="73"/>
      <c r="I12" s="73"/>
    </row>
    <row r="13" spans="1:9" s="47" customFormat="1" ht="20.5" customHeight="1" x14ac:dyDescent="0.35">
      <c r="A13" s="73"/>
      <c r="B13" s="84" t="s">
        <v>79</v>
      </c>
      <c r="C13" s="85" t="s">
        <v>107</v>
      </c>
      <c r="D13" s="85" t="s">
        <v>83</v>
      </c>
      <c r="E13" s="44"/>
      <c r="F13" s="73"/>
      <c r="G13" s="73"/>
      <c r="H13" s="73"/>
      <c r="I13" s="73"/>
    </row>
    <row r="14" spans="1:9" s="47" customFormat="1" ht="20.5" customHeight="1" x14ac:dyDescent="0.35">
      <c r="A14" s="73"/>
      <c r="B14" s="84" t="s">
        <v>81</v>
      </c>
      <c r="C14" s="85" t="s">
        <v>110</v>
      </c>
      <c r="D14" s="85" t="s">
        <v>83</v>
      </c>
      <c r="E14" s="44"/>
      <c r="F14" s="73"/>
      <c r="G14" s="73"/>
      <c r="H14" s="73"/>
      <c r="I14" s="73"/>
    </row>
    <row r="15" spans="1:9" s="47" customFormat="1" ht="20.5" customHeight="1" x14ac:dyDescent="0.35">
      <c r="A15" s="73"/>
      <c r="B15" s="84" t="s">
        <v>81</v>
      </c>
      <c r="C15" s="85" t="s">
        <v>111</v>
      </c>
      <c r="D15" s="85" t="s">
        <v>84</v>
      </c>
      <c r="E15" s="44"/>
      <c r="F15" s="73"/>
      <c r="G15" s="73"/>
      <c r="H15" s="73"/>
      <c r="I15" s="73"/>
    </row>
    <row r="16" spans="1:9" s="47" customFormat="1" ht="32" customHeight="1" x14ac:dyDescent="0.35">
      <c r="A16" s="73"/>
      <c r="B16" s="84" t="s">
        <v>81</v>
      </c>
      <c r="C16" s="85" t="s">
        <v>112</v>
      </c>
      <c r="D16" s="85" t="s">
        <v>85</v>
      </c>
      <c r="E16" s="44"/>
      <c r="F16" s="73"/>
      <c r="G16" s="73"/>
      <c r="H16" s="73"/>
      <c r="I16" s="73"/>
    </row>
    <row r="17" spans="1:9" s="47" customFormat="1" ht="20.5" customHeight="1" x14ac:dyDescent="0.35">
      <c r="A17" s="73"/>
      <c r="B17" s="84" t="s">
        <v>81</v>
      </c>
      <c r="C17" s="84" t="s">
        <v>113</v>
      </c>
      <c r="D17" s="84" t="s">
        <v>86</v>
      </c>
      <c r="E17" s="44"/>
      <c r="F17" s="73"/>
      <c r="G17" s="73"/>
      <c r="H17" s="73"/>
      <c r="I17" s="73"/>
    </row>
    <row r="18" spans="1:9" s="47" customFormat="1" ht="20.5" customHeight="1" x14ac:dyDescent="0.35">
      <c r="A18" s="73"/>
      <c r="B18" s="84" t="s">
        <v>87</v>
      </c>
      <c r="C18" s="84" t="s">
        <v>114</v>
      </c>
      <c r="D18" s="84" t="s">
        <v>88</v>
      </c>
      <c r="E18" s="44"/>
      <c r="F18" s="73"/>
      <c r="G18" s="73"/>
      <c r="H18" s="73"/>
      <c r="I18" s="73"/>
    </row>
    <row r="19" spans="1:9" s="47" customFormat="1" ht="20.5" customHeight="1" x14ac:dyDescent="0.35">
      <c r="A19" s="73"/>
      <c r="B19" s="84" t="s">
        <v>89</v>
      </c>
      <c r="C19" s="84" t="s">
        <v>107</v>
      </c>
      <c r="D19" s="84" t="s">
        <v>83</v>
      </c>
      <c r="E19" s="44"/>
      <c r="F19" s="73"/>
      <c r="G19" s="73"/>
      <c r="H19" s="73"/>
      <c r="I19" s="73"/>
    </row>
    <row r="20" spans="1:9" s="47" customFormat="1" ht="20.5" customHeight="1" x14ac:dyDescent="0.35">
      <c r="A20" s="73"/>
      <c r="B20" s="84" t="s">
        <v>90</v>
      </c>
      <c r="C20" s="84" t="s">
        <v>115</v>
      </c>
      <c r="D20" s="84" t="s">
        <v>84</v>
      </c>
      <c r="E20" s="44"/>
      <c r="F20" s="73"/>
      <c r="G20" s="73"/>
      <c r="H20" s="73"/>
      <c r="I20" s="73"/>
    </row>
    <row r="21" spans="1:9" s="47" customFormat="1" ht="33.5" customHeight="1" x14ac:dyDescent="0.35">
      <c r="A21" s="73"/>
      <c r="B21" s="84" t="s">
        <v>91</v>
      </c>
      <c r="C21" s="84" t="s">
        <v>116</v>
      </c>
      <c r="D21" s="84" t="s">
        <v>92</v>
      </c>
      <c r="E21" s="44"/>
      <c r="F21" s="73"/>
      <c r="G21" s="73"/>
      <c r="H21" s="73"/>
      <c r="I21" s="73"/>
    </row>
    <row r="22" spans="1:9" s="47" customFormat="1" ht="32.5" customHeight="1" x14ac:dyDescent="0.35">
      <c r="A22" s="73"/>
      <c r="B22" s="84" t="s">
        <v>94</v>
      </c>
      <c r="C22" s="84" t="s">
        <v>117</v>
      </c>
      <c r="D22" s="84" t="s">
        <v>88</v>
      </c>
      <c r="E22" s="44"/>
      <c r="F22" s="73"/>
      <c r="G22" s="73"/>
      <c r="H22" s="73"/>
      <c r="I22" s="73"/>
    </row>
    <row r="23" spans="1:9" s="47" customFormat="1" ht="32" customHeight="1" x14ac:dyDescent="0.35">
      <c r="A23" s="73"/>
      <c r="B23" s="84" t="s">
        <v>93</v>
      </c>
      <c r="C23" s="84" t="s">
        <v>118</v>
      </c>
      <c r="D23" s="84" t="s">
        <v>95</v>
      </c>
      <c r="E23" s="44"/>
      <c r="F23" s="73"/>
      <c r="G23" s="73"/>
      <c r="H23" s="73"/>
      <c r="I23" s="73"/>
    </row>
    <row r="24" spans="1:9" s="47" customFormat="1" ht="20.5" customHeight="1" x14ac:dyDescent="0.35">
      <c r="A24" s="73"/>
      <c r="B24" s="84" t="s">
        <v>96</v>
      </c>
      <c r="C24" s="84" t="s">
        <v>110</v>
      </c>
      <c r="D24" s="84" t="s">
        <v>83</v>
      </c>
      <c r="E24" s="44"/>
      <c r="F24" s="73"/>
      <c r="G24" s="73"/>
      <c r="H24" s="73"/>
      <c r="I24" s="73"/>
    </row>
    <row r="25" spans="1:9" s="47" customFormat="1" ht="34" customHeight="1" x14ac:dyDescent="0.35">
      <c r="A25" s="73"/>
      <c r="B25" s="84" t="s">
        <v>97</v>
      </c>
      <c r="C25" s="84" t="s">
        <v>110</v>
      </c>
      <c r="D25" s="84" t="s">
        <v>83</v>
      </c>
      <c r="E25" s="44"/>
      <c r="F25" s="73"/>
      <c r="G25" s="73"/>
      <c r="H25" s="73"/>
      <c r="I25" s="73"/>
    </row>
    <row r="26" spans="1:9" s="47" customFormat="1" ht="33.5" customHeight="1" x14ac:dyDescent="0.35">
      <c r="A26" s="73"/>
      <c r="B26" s="84" t="s">
        <v>98</v>
      </c>
      <c r="C26" s="84" t="s">
        <v>119</v>
      </c>
      <c r="D26" s="84" t="s">
        <v>99</v>
      </c>
      <c r="E26" s="44"/>
      <c r="F26" s="73"/>
      <c r="G26" s="73"/>
      <c r="H26" s="73"/>
      <c r="I26" s="73"/>
    </row>
    <row r="27" spans="1:9" s="47" customFormat="1" ht="31" customHeight="1" x14ac:dyDescent="0.35">
      <c r="A27" s="73"/>
      <c r="B27" s="84" t="s">
        <v>100</v>
      </c>
      <c r="C27" s="84" t="s">
        <v>120</v>
      </c>
      <c r="D27" s="84" t="s">
        <v>101</v>
      </c>
      <c r="E27" s="44"/>
      <c r="F27" s="73"/>
      <c r="G27" s="73"/>
      <c r="H27" s="73"/>
      <c r="I27" s="73"/>
    </row>
    <row r="28" spans="1:9" s="47" customFormat="1" ht="20.5" customHeight="1" x14ac:dyDescent="0.35">
      <c r="A28" s="73"/>
      <c r="B28" s="84" t="s">
        <v>102</v>
      </c>
      <c r="C28" s="84" t="s">
        <v>121</v>
      </c>
      <c r="D28" s="84" t="s">
        <v>83</v>
      </c>
      <c r="E28" s="44"/>
      <c r="F28" s="73"/>
      <c r="G28" s="73"/>
      <c r="H28" s="73"/>
      <c r="I28" s="73"/>
    </row>
    <row r="29" spans="1:9" s="47" customFormat="1" ht="20.5" customHeight="1" x14ac:dyDescent="0.35">
      <c r="A29" s="73"/>
      <c r="B29" s="84" t="s">
        <v>103</v>
      </c>
      <c r="C29" s="84" t="s">
        <v>121</v>
      </c>
      <c r="D29" s="84" t="s">
        <v>83</v>
      </c>
      <c r="E29" s="44"/>
      <c r="F29" s="73"/>
      <c r="G29" s="73"/>
      <c r="H29" s="73"/>
      <c r="I29" s="73"/>
    </row>
    <row r="30" spans="1:9" s="47" customFormat="1" ht="48.5" customHeight="1" x14ac:dyDescent="0.35">
      <c r="A30" s="73"/>
      <c r="B30" s="86" t="s">
        <v>104</v>
      </c>
      <c r="C30" s="86" t="s">
        <v>122</v>
      </c>
      <c r="D30" s="86" t="s">
        <v>105</v>
      </c>
      <c r="E30" s="44"/>
      <c r="F30" s="73"/>
      <c r="G30" s="73"/>
      <c r="H30" s="73"/>
      <c r="I30" s="73"/>
    </row>
    <row r="31" spans="1:9" x14ac:dyDescent="0.4">
      <c r="A31" s="72"/>
      <c r="C31" s="72"/>
      <c r="D31" s="72"/>
      <c r="E31" s="72"/>
      <c r="F31" s="72"/>
      <c r="G31" s="72"/>
      <c r="H31" s="72"/>
      <c r="I31" s="72"/>
    </row>
    <row r="32" spans="1:9" x14ac:dyDescent="0.4">
      <c r="A32" s="72"/>
      <c r="B32" s="74" t="str">
        <f>+'Adecoagro ESG Tracker'!B22</f>
        <v>Data updated as of February 15th 2023</v>
      </c>
      <c r="C32" s="72"/>
      <c r="D32" s="72"/>
      <c r="E32" s="72"/>
      <c r="F32" s="72"/>
      <c r="G32" s="72"/>
      <c r="H32" s="72"/>
      <c r="I32" s="72"/>
    </row>
    <row r="33" spans="1:9" x14ac:dyDescent="0.4">
      <c r="A33" s="72"/>
      <c r="B33" s="72"/>
      <c r="C33" s="72"/>
      <c r="D33" s="72"/>
      <c r="E33" s="72"/>
      <c r="F33" s="72"/>
      <c r="G33" s="72"/>
      <c r="H33" s="72"/>
      <c r="I33" s="72"/>
    </row>
  </sheetData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7C7F4450D482746AB6309F4A094EEFE" ma:contentTypeVersion="2" ma:contentTypeDescription="Crear nuevo documento." ma:contentTypeScope="" ma:versionID="a452110132cc16db28af4dec4baaf1bd">
  <xsd:schema xmlns:xsd="http://www.w3.org/2001/XMLSchema" xmlns:xs="http://www.w3.org/2001/XMLSchema" xmlns:p="http://schemas.microsoft.com/office/2006/metadata/properties" xmlns:ns2="d22022d7-cac3-4c92-b597-82347e5c5ad0" targetNamespace="http://schemas.microsoft.com/office/2006/metadata/properties" ma:root="true" ma:fieldsID="64f88940b3c796c60d967d55cac27d5c" ns2:_="">
    <xsd:import namespace="d22022d7-cac3-4c92-b597-82347e5c5ad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2022d7-cac3-4c92-b597-82347e5c5ad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ED08AD2-0FBC-418E-B993-8D13CA21C14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2022d7-cac3-4c92-b597-82347e5c5ad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8C60EEE-52AE-41BB-913E-E5DA2DAE3007}">
  <ds:schemaRefs>
    <ds:schemaRef ds:uri="http://purl.org/dc/terms/"/>
    <ds:schemaRef ds:uri="http://www.w3.org/XML/1998/namespace"/>
    <ds:schemaRef ds:uri="d22022d7-cac3-4c92-b597-82347e5c5ad0"/>
    <ds:schemaRef ds:uri="http://schemas.microsoft.com/office/2006/documentManagement/types"/>
    <ds:schemaRef ds:uri="http://purl.org/dc/elements/1.1/"/>
    <ds:schemaRef ds:uri="http://purl.org/dc/dcmitype/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D00630CB-2723-4257-938F-AC8C41C3761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Adecoagro ESG Tracker</vt:lpstr>
      <vt:lpstr>Revenues &amp; Production</vt:lpstr>
      <vt:lpstr>Environmental</vt:lpstr>
      <vt:lpstr>Social</vt:lpstr>
      <vt:lpstr>Governance</vt:lpstr>
      <vt:lpstr>Policies</vt:lpstr>
      <vt:lpstr>Certifications</vt:lpstr>
      <vt:lpstr>Environmental!Área_de_impresión</vt:lpstr>
      <vt:lpstr>Governance!Área_de_impresión</vt:lpstr>
      <vt:lpstr>'Revenues &amp; Production'!Área_de_impresión</vt:lpstr>
      <vt:lpstr>Social!Área_de_impresión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Laura Frugoni</dc:creator>
  <cp:keywords/>
  <dc:description/>
  <cp:lastModifiedBy>Victoria Cabello</cp:lastModifiedBy>
  <cp:revision/>
  <dcterms:created xsi:type="dcterms:W3CDTF">2015-06-05T18:19:34Z</dcterms:created>
  <dcterms:modified xsi:type="dcterms:W3CDTF">2023-02-23T15:47:55Z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0x010100E7C7F4450D482746AB6309F4A094EEFE</vt:lpwstr>
  </property>
</Properties>
</file>